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kfile01.takeocity.local\10武雄市\30営業部\36商工観光課\0003観光係\0001観光係\0_庶務 (市費補助金)\02市費補助・助成金\07 観光庁補助事業\令和４年度地域一体となった観光地の再生・観光サービスの付加価値化事業\002伴走支援\様式見本\"/>
    </mc:Choice>
  </mc:AlternateContent>
  <bookViews>
    <workbookView xWindow="-120" yWindow="-120" windowWidth="29040" windowHeight="15840" activeTab="1"/>
  </bookViews>
  <sheets>
    <sheet name="宿泊施設の高付加価値化改修 " sheetId="11" r:id="rId1"/>
    <sheet name="観光施設・公的施設・交通事業" sheetId="12" r:id="rId2"/>
    <sheet name="（3分の2要件を確認する場合）債務償還年数チェックシート" sheetId="13" r:id="rId3"/>
  </sheets>
  <definedNames>
    <definedName name="_xlnm.Print_Area" localSheetId="2">'（3分の2要件を確認する場合）債務償還年数チェックシート'!$B$1:$G$41</definedName>
    <definedName name="_xlnm.Print_Area" localSheetId="1">観光施設・公的施設・交通事業!$A$1:$P$28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1" l="1"/>
  <c r="K19" i="11"/>
  <c r="F19" i="11"/>
  <c r="F15" i="11" l="1"/>
  <c r="K28" i="11"/>
  <c r="D31" i="13"/>
  <c r="D13" i="13" s="1"/>
  <c r="D20" i="13"/>
  <c r="D12" i="13" s="1"/>
  <c r="D14" i="13"/>
  <c r="D11" i="13" l="1"/>
  <c r="D17" i="13" s="1"/>
  <c r="K13" i="12"/>
  <c r="F13" i="12"/>
  <c r="F18" i="11"/>
  <c r="F26" i="11" s="1"/>
  <c r="F28" i="11" s="1"/>
  <c r="K15" i="11"/>
  <c r="K18" i="11" s="1"/>
  <c r="K26" i="11" s="1"/>
  <c r="F24" i="12" l="1"/>
  <c r="F20" i="12"/>
  <c r="F25" i="12" s="1"/>
  <c r="K24" i="12"/>
  <c r="K20" i="12"/>
  <c r="K25" i="12" s="1"/>
  <c r="F31" i="11"/>
  <c r="F32" i="11"/>
  <c r="K31" i="11"/>
  <c r="K32" i="11"/>
  <c r="K22" i="12" l="1"/>
  <c r="K27" i="12" s="1"/>
</calcChain>
</file>

<file path=xl/sharedStrings.xml><?xml version="1.0" encoding="utf-8"?>
<sst xmlns="http://schemas.openxmlformats.org/spreadsheetml/2006/main" count="154" uniqueCount="89">
  <si>
    <r>
      <t>収支改善計画   補助対象事業：</t>
    </r>
    <r>
      <rPr>
        <b/>
        <sz val="14"/>
        <color rgb="FFFF0000"/>
        <rFont val="游ゴシック"/>
        <family val="3"/>
        <charset val="128"/>
        <scheme val="minor"/>
      </rPr>
      <t>宿泊施設の高付加価値化改修申請 用</t>
    </r>
    <rPh sb="0" eb="2">
      <t>シュウシ</t>
    </rPh>
    <rPh sb="2" eb="4">
      <t>カイゼン</t>
    </rPh>
    <rPh sb="4" eb="6">
      <t>ケイカク</t>
    </rPh>
    <rPh sb="9" eb="11">
      <t>ホジョ</t>
    </rPh>
    <rPh sb="11" eb="13">
      <t>タイショウ</t>
    </rPh>
    <rPh sb="13" eb="15">
      <t>ジギョウ</t>
    </rPh>
    <rPh sb="16" eb="18">
      <t>シュクハク</t>
    </rPh>
    <rPh sb="18" eb="20">
      <t>シセツ</t>
    </rPh>
    <rPh sb="21" eb="22">
      <t>コウ</t>
    </rPh>
    <rPh sb="22" eb="24">
      <t>フカ</t>
    </rPh>
    <rPh sb="24" eb="27">
      <t>カチカ</t>
    </rPh>
    <rPh sb="27" eb="29">
      <t>カイシュウ</t>
    </rPh>
    <rPh sb="29" eb="31">
      <t>シンセイ</t>
    </rPh>
    <rPh sb="32" eb="33">
      <t>ヨウ</t>
    </rPh>
    <phoneticPr fontId="2"/>
  </si>
  <si>
    <r>
      <t>①</t>
    </r>
    <r>
      <rPr>
        <b/>
        <sz val="12"/>
        <color theme="1"/>
        <rFont val="游ゴシック"/>
        <family val="3"/>
        <charset val="128"/>
        <scheme val="minor"/>
      </rPr>
      <t>コロナ禍前（2020年3月以前）の直近決算</t>
    </r>
    <r>
      <rPr>
        <sz val="12"/>
        <color theme="1"/>
        <rFont val="游ゴシック"/>
        <family val="3"/>
        <charset val="128"/>
        <scheme val="minor"/>
      </rPr>
      <t>の数値を青の網掛け欄に入力してください。</t>
    </r>
    <phoneticPr fontId="2"/>
  </si>
  <si>
    <t>②個別事業計画終了後の予想決算に基づく目標値、経費等について緑の網掛け欄に入力してください。</t>
    <rPh sb="1" eb="3">
      <t>コベツ</t>
    </rPh>
    <rPh sb="3" eb="5">
      <t>ジギョウ</t>
    </rPh>
    <rPh sb="5" eb="7">
      <t>ケイカク</t>
    </rPh>
    <rPh sb="7" eb="9">
      <t>シュウリョウ</t>
    </rPh>
    <rPh sb="9" eb="10">
      <t>ゴ</t>
    </rPh>
    <rPh sb="11" eb="13">
      <t>ヨソウ</t>
    </rPh>
    <rPh sb="13" eb="15">
      <t>ケッサン</t>
    </rPh>
    <rPh sb="16" eb="17">
      <t>モト</t>
    </rPh>
    <rPh sb="19" eb="22">
      <t>モクヒョウチ</t>
    </rPh>
    <rPh sb="23" eb="25">
      <t>ケイヒ</t>
    </rPh>
    <rPh sb="25" eb="26">
      <t>トウ</t>
    </rPh>
    <rPh sb="30" eb="31">
      <t>ミドリ</t>
    </rPh>
    <rPh sb="32" eb="34">
      <t>アミカ</t>
    </rPh>
    <rPh sb="35" eb="36">
      <t>ラン</t>
    </rPh>
    <rPh sb="37" eb="39">
      <t>ニュウリョク</t>
    </rPh>
    <phoneticPr fontId="2"/>
  </si>
  <si>
    <t>その際、様式２ 個別事業計画４～８（ターゲット、ニーズ等を踏まえた高付加価値化のポイント、事業によって期待される効果、事業の目標、従業員の労務環境の改善等）</t>
    <phoneticPr fontId="2"/>
  </si>
  <si>
    <t>も踏まえ、数値の増減理由もご記入ください。</t>
    <phoneticPr fontId="2"/>
  </si>
  <si>
    <r>
      <t>③個別事業計画終了後の予想決算は、</t>
    </r>
    <r>
      <rPr>
        <b/>
        <sz val="12"/>
        <color theme="1"/>
        <rFont val="游ゴシック"/>
        <family val="3"/>
        <charset val="128"/>
        <scheme val="minor"/>
      </rPr>
      <t>補助事業終了後3年経過後に最初に訪れる決算期の予想決算</t>
    </r>
    <r>
      <rPr>
        <sz val="12"/>
        <color theme="1"/>
        <rFont val="游ゴシック"/>
        <family val="3"/>
        <charset val="128"/>
        <scheme val="minor"/>
      </rPr>
      <t>としてください。</t>
    </r>
    <rPh sb="1" eb="5">
      <t>コベツジギョウ</t>
    </rPh>
    <rPh sb="5" eb="7">
      <t>ケイカク</t>
    </rPh>
    <rPh sb="7" eb="10">
      <t>シュウリョウゴ</t>
    </rPh>
    <rPh sb="11" eb="13">
      <t>ヨソウ</t>
    </rPh>
    <rPh sb="13" eb="15">
      <t>ケッサン</t>
    </rPh>
    <rPh sb="17" eb="23">
      <t>ホジョジギョウシュウリョウ</t>
    </rPh>
    <rPh sb="23" eb="24">
      <t>ゴ</t>
    </rPh>
    <rPh sb="25" eb="26">
      <t>ネン</t>
    </rPh>
    <rPh sb="26" eb="29">
      <t>ケイカゴ</t>
    </rPh>
    <rPh sb="30" eb="32">
      <t>サイショ</t>
    </rPh>
    <rPh sb="33" eb="34">
      <t>オトズ</t>
    </rPh>
    <rPh sb="36" eb="39">
      <t>ケッサンキ</t>
    </rPh>
    <rPh sb="40" eb="42">
      <t>ヨソウ</t>
    </rPh>
    <rPh sb="42" eb="44">
      <t>ケッサン</t>
    </rPh>
    <phoneticPr fontId="2"/>
  </si>
  <si>
    <t>指標</t>
    <rPh sb="0" eb="2">
      <t>シヒョウ</t>
    </rPh>
    <phoneticPr fontId="2"/>
  </si>
  <si>
    <t>個別事業計画前</t>
    <rPh sb="0" eb="2">
      <t>コベツ</t>
    </rPh>
    <rPh sb="2" eb="6">
      <t>ジギョウケイカク</t>
    </rPh>
    <rPh sb="6" eb="7">
      <t>マエ</t>
    </rPh>
    <phoneticPr fontId="2"/>
  </si>
  <si>
    <t>個別事業計画後</t>
    <rPh sb="0" eb="2">
      <t>コベツ</t>
    </rPh>
    <rPh sb="2" eb="6">
      <t>ジギョウケイカク</t>
    </rPh>
    <rPh sb="6" eb="7">
      <t>ゴ</t>
    </rPh>
    <phoneticPr fontId="2"/>
  </si>
  <si>
    <t>増減理由</t>
    <rPh sb="0" eb="2">
      <t>ゾウゲン</t>
    </rPh>
    <rPh sb="2" eb="4">
      <t>リユウ</t>
    </rPh>
    <phoneticPr fontId="2"/>
  </si>
  <si>
    <t>コロナ前(2020年3月以前)の直近決算</t>
    <phoneticPr fontId="2"/>
  </si>
  <si>
    <t>1人あたり平均宿泊単価</t>
    <rPh sb="1" eb="2">
      <t>ニン</t>
    </rPh>
    <rPh sb="5" eb="7">
      <t>ヘイキン</t>
    </rPh>
    <rPh sb="7" eb="9">
      <t>シュクハク</t>
    </rPh>
    <rPh sb="9" eb="11">
      <t>タンカ</t>
    </rPh>
    <phoneticPr fontId="2"/>
  </si>
  <si>
    <t>円</t>
    <rPh sb="0" eb="1">
      <t>エン</t>
    </rPh>
    <phoneticPr fontId="2"/>
  </si>
  <si>
    <t>個別事業計画終了後の予想決算</t>
    <rPh sb="0" eb="2">
      <t>コベツ</t>
    </rPh>
    <rPh sb="2" eb="6">
      <t>ジギョウケイカク</t>
    </rPh>
    <rPh sb="6" eb="9">
      <t>シュウリョウゴ</t>
    </rPh>
    <rPh sb="10" eb="12">
      <t>ヨソウ</t>
    </rPh>
    <rPh sb="12" eb="14">
      <t>ケッサン</t>
    </rPh>
    <phoneticPr fontId="2"/>
  </si>
  <si>
    <t>個人旅行者をターゲットとした高級感のある内装に改修することで単価を向上する</t>
    <rPh sb="0" eb="2">
      <t>コジン</t>
    </rPh>
    <rPh sb="2" eb="5">
      <t>リョコウシャ</t>
    </rPh>
    <rPh sb="14" eb="17">
      <t>コウキュウカン</t>
    </rPh>
    <rPh sb="20" eb="22">
      <t>ナイソウ</t>
    </rPh>
    <rPh sb="23" eb="25">
      <t>カイシュウ</t>
    </rPh>
    <rPh sb="30" eb="32">
      <t>タンカ</t>
    </rPh>
    <rPh sb="33" eb="35">
      <t>コウジョウ</t>
    </rPh>
    <phoneticPr fontId="2"/>
  </si>
  <si>
    <t>1室あたり平均宿泊人数</t>
    <rPh sb="1" eb="2">
      <t>シツ</t>
    </rPh>
    <rPh sb="5" eb="7">
      <t>ヘイキン</t>
    </rPh>
    <rPh sb="7" eb="11">
      <t>シュクハクニンズウ</t>
    </rPh>
    <phoneticPr fontId="2"/>
  </si>
  <si>
    <t>人</t>
    <rPh sb="0" eb="1">
      <t>ニン</t>
    </rPh>
    <phoneticPr fontId="2"/>
  </si>
  <si>
    <t>増減なし</t>
    <rPh sb="0" eb="2">
      <t>ゾウゲン</t>
    </rPh>
    <phoneticPr fontId="2"/>
  </si>
  <si>
    <t>年間客室稼働率</t>
    <rPh sb="0" eb="2">
      <t>ネンカン</t>
    </rPh>
    <rPh sb="2" eb="7">
      <t>キャクシツカドウリツ</t>
    </rPh>
    <phoneticPr fontId="2"/>
  </si>
  <si>
    <t>％</t>
    <phoneticPr fontId="2"/>
  </si>
  <si>
    <t>ゆっくりと寛げる空間にすることで滞在日数を増加させる</t>
    <rPh sb="5" eb="6">
      <t>クツロ</t>
    </rPh>
    <rPh sb="8" eb="10">
      <t>クウカン</t>
    </rPh>
    <rPh sb="16" eb="18">
      <t>タイザイ</t>
    </rPh>
    <rPh sb="18" eb="20">
      <t>ニッスウ</t>
    </rPh>
    <rPh sb="21" eb="23">
      <t>ゾウカ</t>
    </rPh>
    <phoneticPr fontId="2"/>
  </si>
  <si>
    <t>ー</t>
    <phoneticPr fontId="2"/>
  </si>
  <si>
    <t>提供可能部屋数</t>
    <rPh sb="0" eb="4">
      <t>テイキョウカノウ</t>
    </rPh>
    <rPh sb="4" eb="7">
      <t>ヘヤスウ</t>
    </rPh>
    <phoneticPr fontId="2"/>
  </si>
  <si>
    <t>室</t>
    <rPh sb="0" eb="1">
      <t>シツ</t>
    </rPh>
    <phoneticPr fontId="2"/>
  </si>
  <si>
    <t>部屋数を減らし、１部屋当たりの面積を広くすることで、寛げる空間を造る</t>
    <rPh sb="0" eb="2">
      <t>ヘヤ</t>
    </rPh>
    <rPh sb="2" eb="3">
      <t>スウ</t>
    </rPh>
    <rPh sb="4" eb="5">
      <t>ヘ</t>
    </rPh>
    <rPh sb="9" eb="11">
      <t>ヘヤ</t>
    </rPh>
    <rPh sb="11" eb="12">
      <t>ア</t>
    </rPh>
    <rPh sb="15" eb="17">
      <t>メンセキ</t>
    </rPh>
    <rPh sb="18" eb="19">
      <t>ヒロ</t>
    </rPh>
    <rPh sb="32" eb="33">
      <t>ツク</t>
    </rPh>
    <phoneticPr fontId="2"/>
  </si>
  <si>
    <t>年間営業日数</t>
    <rPh sb="0" eb="2">
      <t>ネンカン</t>
    </rPh>
    <rPh sb="2" eb="6">
      <t>エイギョウニッスウ</t>
    </rPh>
    <phoneticPr fontId="2"/>
  </si>
  <si>
    <t>日</t>
    <rPh sb="0" eb="1">
      <t>ニチ</t>
    </rPh>
    <phoneticPr fontId="2"/>
  </si>
  <si>
    <t>単価・稼働率向上により収益を改善する一方、休業日数を増やし、従業員の労働環境を改善</t>
    <rPh sb="0" eb="2">
      <t>タンカ</t>
    </rPh>
    <rPh sb="3" eb="5">
      <t>カドウ</t>
    </rPh>
    <rPh sb="5" eb="6">
      <t>リツ</t>
    </rPh>
    <rPh sb="6" eb="8">
      <t>コウジョウ</t>
    </rPh>
    <rPh sb="11" eb="13">
      <t>シュウエキ</t>
    </rPh>
    <rPh sb="14" eb="16">
      <t>カイゼン</t>
    </rPh>
    <rPh sb="18" eb="20">
      <t>イッポウ</t>
    </rPh>
    <rPh sb="21" eb="23">
      <t>キュウギョウ</t>
    </rPh>
    <rPh sb="23" eb="25">
      <t>ニッスウ</t>
    </rPh>
    <rPh sb="26" eb="27">
      <t>フ</t>
    </rPh>
    <rPh sb="30" eb="33">
      <t>ジュウギョウイン</t>
    </rPh>
    <rPh sb="34" eb="36">
      <t>ロウドウ</t>
    </rPh>
    <rPh sb="36" eb="38">
      <t>カンキョウ</t>
    </rPh>
    <rPh sb="39" eb="41">
      <t>カイゼン</t>
    </rPh>
    <phoneticPr fontId="2"/>
  </si>
  <si>
    <t>年間宿泊売上高</t>
    <rPh sb="0" eb="2">
      <t>ネンカン</t>
    </rPh>
    <rPh sb="2" eb="4">
      <t>シュクハク</t>
    </rPh>
    <rPh sb="4" eb="6">
      <t>ウリアゲ</t>
    </rPh>
    <rPh sb="6" eb="7">
      <t>ダカ</t>
    </rPh>
    <phoneticPr fontId="2"/>
  </si>
  <si>
    <t>年間宿泊客数</t>
    <rPh sb="0" eb="2">
      <t>ネンカン</t>
    </rPh>
    <rPh sb="2" eb="4">
      <t>シュクハク</t>
    </rPh>
    <rPh sb="4" eb="6">
      <t>キャクスウ</t>
    </rPh>
    <phoneticPr fontId="2"/>
  </si>
  <si>
    <t>売上原価</t>
    <rPh sb="0" eb="4">
      <t>ウリアゲゲンカ</t>
    </rPh>
    <phoneticPr fontId="2"/>
  </si>
  <si>
    <t>客単価上昇により、若干の原価率アップ</t>
  </si>
  <si>
    <t>人件費</t>
    <rPh sb="0" eb="3">
      <t>ジンケンヒ</t>
    </rPh>
    <phoneticPr fontId="2"/>
  </si>
  <si>
    <t>利益増加を見込み、従業員給与をアップ</t>
  </si>
  <si>
    <t>減価償却費</t>
    <rPh sb="0" eb="5">
      <t>ゲンカショウキャクヒ</t>
    </rPh>
    <phoneticPr fontId="2"/>
  </si>
  <si>
    <t>今回の1.5億の投資を20年償却を想定し、＠750万の償却費計上</t>
  </si>
  <si>
    <t>その他支出（営業外費用は除く）</t>
    <rPh sb="2" eb="3">
      <t>タ</t>
    </rPh>
    <rPh sb="3" eb="5">
      <t>シシュツ</t>
    </rPh>
    <rPh sb="6" eb="9">
      <t>エイギョウガイ</t>
    </rPh>
    <rPh sb="9" eb="11">
      <t>ヒヨウ</t>
    </rPh>
    <rPh sb="12" eb="13">
      <t>ノゾ</t>
    </rPh>
    <phoneticPr fontId="2"/>
  </si>
  <si>
    <t>改装に伴い、一部設備入れ替えによりエネルギー効率アップにより減少</t>
  </si>
  <si>
    <t>営業利益</t>
    <phoneticPr fontId="2"/>
  </si>
  <si>
    <t>ー</t>
  </si>
  <si>
    <t>改修対象となる施設の従業員1名あたりの付加価値額</t>
    <rPh sb="0" eb="2">
      <t>カイシュウ</t>
    </rPh>
    <rPh sb="2" eb="4">
      <t>タイショウ</t>
    </rPh>
    <rPh sb="7" eb="9">
      <t>シセツ</t>
    </rPh>
    <rPh sb="10" eb="13">
      <t>ジュウギョウイン</t>
    </rPh>
    <rPh sb="14" eb="15">
      <t>メイ</t>
    </rPh>
    <rPh sb="19" eb="21">
      <t>フカ</t>
    </rPh>
    <rPh sb="21" eb="23">
      <t>カチ</t>
    </rPh>
    <rPh sb="23" eb="24">
      <t>ガク</t>
    </rPh>
    <phoneticPr fontId="2"/>
  </si>
  <si>
    <t>施設の高付加価値化により付加価値を向上し、一人当たりの賃金を増加</t>
    <rPh sb="0" eb="2">
      <t>シセツ</t>
    </rPh>
    <rPh sb="3" eb="4">
      <t>コウ</t>
    </rPh>
    <rPh sb="4" eb="6">
      <t>フカ</t>
    </rPh>
    <rPh sb="6" eb="9">
      <t>カチカ</t>
    </rPh>
    <rPh sb="12" eb="16">
      <t>フカカチ</t>
    </rPh>
    <rPh sb="17" eb="19">
      <t>コウジョウ</t>
    </rPh>
    <rPh sb="21" eb="24">
      <t>１リア</t>
    </rPh>
    <rPh sb="27" eb="29">
      <t>チンギン</t>
    </rPh>
    <rPh sb="30" eb="32">
      <t>ゾウカ</t>
    </rPh>
    <phoneticPr fontId="2"/>
  </si>
  <si>
    <t>改修対象となる施設の従業員数</t>
    <rPh sb="0" eb="2">
      <t>カイシュウ</t>
    </rPh>
    <rPh sb="2" eb="4">
      <t>タイショウ</t>
    </rPh>
    <rPh sb="7" eb="9">
      <t>シセツ</t>
    </rPh>
    <rPh sb="10" eb="13">
      <t>ジュウギョウイン</t>
    </rPh>
    <rPh sb="13" eb="14">
      <t>スウ</t>
    </rPh>
    <phoneticPr fontId="2"/>
  </si>
  <si>
    <t>補助対象事業となる施設に従事する従業員数</t>
    <rPh sb="0" eb="6">
      <t>ホジョタイショウジギョウ</t>
    </rPh>
    <rPh sb="9" eb="11">
      <t>シセツ</t>
    </rPh>
    <rPh sb="12" eb="14">
      <t>ジュウジ</t>
    </rPh>
    <rPh sb="16" eb="20">
      <t>ジュウギョウインスウ</t>
    </rPh>
    <phoneticPr fontId="2"/>
  </si>
  <si>
    <t>原価率</t>
    <rPh sb="0" eb="3">
      <t>ゲンカリツ</t>
    </rPh>
    <phoneticPr fontId="2"/>
  </si>
  <si>
    <t>営業利益率</t>
    <rPh sb="0" eb="5">
      <t>エイギョウリエキリツ</t>
    </rPh>
    <phoneticPr fontId="2"/>
  </si>
  <si>
    <t>従業員1名あたりの
付加価値額増加率</t>
    <rPh sb="0" eb="3">
      <t>ジュウギョウイン</t>
    </rPh>
    <rPh sb="4" eb="5">
      <t>メイ</t>
    </rPh>
    <rPh sb="10" eb="12">
      <t>フカ</t>
    </rPh>
    <rPh sb="12" eb="14">
      <t>カチ</t>
    </rPh>
    <rPh sb="14" eb="15">
      <t>ガク</t>
    </rPh>
    <rPh sb="15" eb="17">
      <t>ゾウカ</t>
    </rPh>
    <rPh sb="17" eb="18">
      <t>リツ</t>
    </rPh>
    <phoneticPr fontId="2"/>
  </si>
  <si>
    <r>
      <t>収支改善計画　</t>
    </r>
    <r>
      <rPr>
        <b/>
        <sz val="12"/>
        <color theme="1"/>
        <rFont val="游ゴシック"/>
        <family val="3"/>
        <charset val="128"/>
        <scheme val="minor"/>
      </rPr>
      <t>補助対象事業：</t>
    </r>
    <r>
      <rPr>
        <b/>
        <sz val="12"/>
        <color rgb="FFFF0000"/>
        <rFont val="游ゴシック"/>
        <family val="3"/>
        <charset val="128"/>
        <scheme val="minor"/>
      </rPr>
      <t>観光施設の改修・公的施設の観光目的での利活用のための民間活力の導入・交通関係事業 申請用</t>
    </r>
    <rPh sb="55" eb="57">
      <t>シンセイ</t>
    </rPh>
    <phoneticPr fontId="2"/>
  </si>
  <si>
    <t>計画前</t>
    <rPh sb="0" eb="2">
      <t>ケイカク</t>
    </rPh>
    <rPh sb="2" eb="3">
      <t>マエ</t>
    </rPh>
    <phoneticPr fontId="2"/>
  </si>
  <si>
    <t>計画後</t>
    <rPh sb="0" eb="2">
      <t>ケイカク</t>
    </rPh>
    <rPh sb="2" eb="3">
      <t>ゴ</t>
    </rPh>
    <phoneticPr fontId="2"/>
  </si>
  <si>
    <t>コロナ前（2020年3月以前）の直近決算</t>
  </si>
  <si>
    <t>客単価</t>
    <rPh sb="0" eb="1">
      <t>キャク</t>
    </rPh>
    <rPh sb="1" eb="3">
      <t>タンカ</t>
    </rPh>
    <phoneticPr fontId="2"/>
  </si>
  <si>
    <t>個別事業計画終了後</t>
    <rPh sb="0" eb="2">
      <t>コベツ</t>
    </rPh>
    <rPh sb="2" eb="6">
      <t>ジギョウケイカク</t>
    </rPh>
    <rPh sb="6" eb="9">
      <t>シュウリョウゴ</t>
    </rPh>
    <phoneticPr fontId="2"/>
  </si>
  <si>
    <t>改修により高級感を出すことで単価を向上</t>
  </si>
  <si>
    <t>客数</t>
    <rPh sb="0" eb="2">
      <t>キャクスウ</t>
    </rPh>
    <phoneticPr fontId="2"/>
  </si>
  <si>
    <t>人</t>
    <rPh sb="0" eb="1">
      <t>ヒト</t>
    </rPh>
    <phoneticPr fontId="2"/>
  </si>
  <si>
    <t>街並みに合わせて改修することにより魅力が向上し客数増加</t>
  </si>
  <si>
    <t>売上高</t>
    <rPh sb="0" eb="2">
      <t>ウリアゲ</t>
    </rPh>
    <rPh sb="2" eb="3">
      <t>ダカ</t>
    </rPh>
    <phoneticPr fontId="2"/>
  </si>
  <si>
    <t>売上原価</t>
    <phoneticPr fontId="2"/>
  </si>
  <si>
    <t>単価向上・客数増加による原価率向上</t>
  </si>
  <si>
    <t>従業員を1名増やし、労働負荷を軽減させる</t>
  </si>
  <si>
    <t>今回の500万の投資を5年で償却すると想定し100万の償却費を計上</t>
  </si>
  <si>
    <t>客数増加により消耗品購入費等も増加</t>
  </si>
  <si>
    <t>付加価値額(営業利益＋人件費＋減価償却費)</t>
    <rPh sb="0" eb="5">
      <t>フカカチガク</t>
    </rPh>
    <rPh sb="6" eb="10">
      <t>エイギョウリエキ</t>
    </rPh>
    <rPh sb="11" eb="14">
      <t>ジンケンヒ</t>
    </rPh>
    <rPh sb="15" eb="20">
      <t>ゲンカショウキャクヒ</t>
    </rPh>
    <phoneticPr fontId="2"/>
  </si>
  <si>
    <t>営業利益率</t>
  </si>
  <si>
    <t>付加価値額増加率</t>
  </si>
  <si>
    <t>債務償還年数チェックシート</t>
    <rPh sb="0" eb="6">
      <t>サイムショウカンネンスウ</t>
    </rPh>
    <phoneticPr fontId="2"/>
  </si>
  <si>
    <t>「地域一体型」補助対象事業① 宿泊施設の高付加価値化改修 補助率2/3の条件について判定します。</t>
    <rPh sb="42" eb="44">
      <t>ハンテイ</t>
    </rPh>
    <phoneticPr fontId="2"/>
  </si>
  <si>
    <t>補助率2/3の条件</t>
    <phoneticPr fontId="2"/>
  </si>
  <si>
    <t>補助率2/3の適応については以下2点を基準に審査を行う。
・債務償還年数15年以上 
・取引金融機関による不足資金貸し出しの担保</t>
    <phoneticPr fontId="2"/>
  </si>
  <si>
    <t>本事業における債務償還年数の計算式</t>
    <rPh sb="16" eb="17">
      <t>シキ</t>
    </rPh>
    <phoneticPr fontId="2"/>
  </si>
  <si>
    <t>債務償還年数 ＝ （借入額） ÷ （営業キャッシュフロー）</t>
    <phoneticPr fontId="2"/>
  </si>
  <si>
    <t>記載にあたっての注意事項</t>
    <rPh sb="0" eb="2">
      <t>キサイ</t>
    </rPh>
    <rPh sb="8" eb="12">
      <t>チュウイジコウ</t>
    </rPh>
    <phoneticPr fontId="2"/>
  </si>
  <si>
    <t>令和4年3月31日時点の借入額
・返済予定表もしくは残高証明書を参照
・役員借入金など無利子負債は借入金の対象外とします。
コロナ禍前の営業キャッシュフロー：令和2年3月31日以前の直近決算を参照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2" eb="15">
      <t>カリイレガク</t>
    </rPh>
    <rPh sb="17" eb="19">
      <t>ヘンサイ</t>
    </rPh>
    <rPh sb="19" eb="22">
      <t>ヨテイヒョウ</t>
    </rPh>
    <rPh sb="26" eb="28">
      <t>ザンダカ</t>
    </rPh>
    <rPh sb="28" eb="31">
      <t>ショウメイショ</t>
    </rPh>
    <rPh sb="32" eb="34">
      <t>サンショウ</t>
    </rPh>
    <rPh sb="36" eb="38">
      <t>ヤクイン</t>
    </rPh>
    <rPh sb="38" eb="41">
      <t>カリイレキン</t>
    </rPh>
    <rPh sb="43" eb="46">
      <t>ムリシ</t>
    </rPh>
    <rPh sb="46" eb="48">
      <t>フサイ</t>
    </rPh>
    <rPh sb="49" eb="52">
      <t>カリイレキン</t>
    </rPh>
    <rPh sb="53" eb="56">
      <t>タイショウガイ</t>
    </rPh>
    <rPh sb="65" eb="66">
      <t>ワザワイ</t>
    </rPh>
    <rPh sb="66" eb="67">
      <t>マエ</t>
    </rPh>
    <rPh sb="68" eb="70">
      <t>エイギョウ</t>
    </rPh>
    <rPh sb="79" eb="81">
      <t>レイワ</t>
    </rPh>
    <rPh sb="82" eb="83">
      <t>ネン</t>
    </rPh>
    <rPh sb="84" eb="85">
      <t>ガツ</t>
    </rPh>
    <rPh sb="87" eb="88">
      <t>ニチ</t>
    </rPh>
    <rPh sb="88" eb="90">
      <t>イゼン</t>
    </rPh>
    <rPh sb="91" eb="93">
      <t>チョッキン</t>
    </rPh>
    <rPh sb="93" eb="95">
      <t>ケッサン</t>
    </rPh>
    <rPh sb="96" eb="98">
      <t>サンショウ</t>
    </rPh>
    <phoneticPr fontId="2"/>
  </si>
  <si>
    <t>単位：円</t>
    <rPh sb="0" eb="2">
      <t>タンイ</t>
    </rPh>
    <rPh sb="3" eb="4">
      <t>エン</t>
    </rPh>
    <phoneticPr fontId="2"/>
  </si>
  <si>
    <r>
      <t>借入額：（A）</t>
    </r>
    <r>
      <rPr>
        <sz val="11"/>
        <color rgb="FFFF0000"/>
        <rFont val="游ゴシック"/>
        <family val="3"/>
        <charset val="128"/>
        <scheme val="minor"/>
      </rPr>
      <t xml:space="preserve">令和4年3月31日時点の借入額 </t>
    </r>
    <rPh sb="0" eb="2">
      <t>カリイレ</t>
    </rPh>
    <rPh sb="2" eb="3">
      <t>ガク</t>
    </rPh>
    <phoneticPr fontId="2"/>
  </si>
  <si>
    <t>短期借入金</t>
    <rPh sb="0" eb="2">
      <t>タンキ</t>
    </rPh>
    <rPh sb="2" eb="5">
      <t>カリイレキン</t>
    </rPh>
    <phoneticPr fontId="2"/>
  </si>
  <si>
    <t>以下明細額自動反映</t>
    <rPh sb="0" eb="2">
      <t>イカ</t>
    </rPh>
    <rPh sb="2" eb="4">
      <t>メイサイ</t>
    </rPh>
    <rPh sb="4" eb="5">
      <t>ガク</t>
    </rPh>
    <rPh sb="5" eb="7">
      <t>ジドウ</t>
    </rPh>
    <rPh sb="7" eb="9">
      <t>ハンエイ</t>
    </rPh>
    <phoneticPr fontId="2"/>
  </si>
  <si>
    <t>長期借入金</t>
    <rPh sb="0" eb="5">
      <t>チョウキカリイレキン</t>
    </rPh>
    <phoneticPr fontId="2"/>
  </si>
  <si>
    <r>
      <t>営業キャッシュフロー：（B＝C+D）</t>
    </r>
    <r>
      <rPr>
        <sz val="11"/>
        <color rgb="FFFF0000"/>
        <rFont val="游ゴシック"/>
        <family val="3"/>
        <charset val="128"/>
        <scheme val="minor"/>
      </rPr>
      <t>コロナ禍前の数値</t>
    </r>
    <phoneticPr fontId="2"/>
  </si>
  <si>
    <t>営業利益（C）</t>
    <rPh sb="0" eb="2">
      <t>エイギョウ</t>
    </rPh>
    <rPh sb="2" eb="4">
      <t>リエキ</t>
    </rPh>
    <phoneticPr fontId="2"/>
  </si>
  <si>
    <t>減価償却費（D）</t>
    <rPh sb="0" eb="2">
      <t>ゲンカ</t>
    </rPh>
    <rPh sb="2" eb="4">
      <t>ショウキャク</t>
    </rPh>
    <rPh sb="4" eb="5">
      <t>ヒ</t>
    </rPh>
    <phoneticPr fontId="2"/>
  </si>
  <si>
    <t>債務償還年数（A÷B）</t>
    <rPh sb="0" eb="2">
      <t>サイム</t>
    </rPh>
    <rPh sb="2" eb="4">
      <t>ショウカン</t>
    </rPh>
    <rPh sb="4" eb="6">
      <t>ネンスウ</t>
    </rPh>
    <phoneticPr fontId="2"/>
  </si>
  <si>
    <t>年</t>
    <rPh sb="0" eb="1">
      <t>ネン</t>
    </rPh>
    <phoneticPr fontId="2"/>
  </si>
  <si>
    <t>短期借入金明細</t>
    <rPh sb="0" eb="2">
      <t>タンキ</t>
    </rPh>
    <rPh sb="2" eb="5">
      <t>カリイレキン</t>
    </rPh>
    <rPh sb="5" eb="7">
      <t>メイサイ</t>
    </rPh>
    <phoneticPr fontId="2"/>
  </si>
  <si>
    <t>××銀行</t>
    <rPh sb="2" eb="4">
      <t>ギンコウ</t>
    </rPh>
    <phoneticPr fontId="2"/>
  </si>
  <si>
    <t>××信用金庫</t>
    <rPh sb="2" eb="6">
      <t>シンヨウキンコ</t>
    </rPh>
    <phoneticPr fontId="2"/>
  </si>
  <si>
    <t>長期借入金明細</t>
    <rPh sb="0" eb="2">
      <t>チョウキ</t>
    </rPh>
    <rPh sb="2" eb="5">
      <t>カリイレキン</t>
    </rPh>
    <rPh sb="5" eb="7">
      <t>メイサイ</t>
    </rPh>
    <phoneticPr fontId="2"/>
  </si>
  <si>
    <t>Rev.PAR : Revenue Per Available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</si>
</sst>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;[Red]\-#,##0.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7" tint="-0.249977111117893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DFFCD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38" fontId="0" fillId="0" borderId="0" xfId="1" applyFont="1">
      <alignment vertical="center"/>
    </xf>
    <xf numFmtId="0" fontId="0" fillId="0" borderId="10" xfId="0" applyBorder="1">
      <alignment vertical="center"/>
    </xf>
    <xf numFmtId="38" fontId="4" fillId="2" borderId="10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vertical="center" wrapText="1"/>
    </xf>
    <xf numFmtId="38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38" fontId="0" fillId="3" borderId="1" xfId="1" applyFont="1" applyFill="1" applyBorder="1" applyProtection="1">
      <alignment vertical="center"/>
    </xf>
    <xf numFmtId="38" fontId="3" fillId="3" borderId="1" xfId="1" applyFont="1" applyFill="1" applyBorder="1" applyProtection="1">
      <alignment vertical="center"/>
    </xf>
    <xf numFmtId="38" fontId="9" fillId="3" borderId="1" xfId="1" applyFont="1" applyFill="1" applyBorder="1" applyProtection="1">
      <alignment vertical="center"/>
    </xf>
    <xf numFmtId="38" fontId="10" fillId="0" borderId="0" xfId="1" applyFont="1" applyProtection="1">
      <alignment vertical="center"/>
    </xf>
    <xf numFmtId="176" fontId="10" fillId="3" borderId="0" xfId="2" applyNumberFormat="1" applyFont="1" applyFill="1" applyProtection="1">
      <alignment vertical="center"/>
    </xf>
    <xf numFmtId="38" fontId="9" fillId="0" borderId="0" xfId="1" applyFont="1" applyProtection="1">
      <alignment vertical="center"/>
    </xf>
    <xf numFmtId="176" fontId="9" fillId="3" borderId="0" xfId="2" applyNumberFormat="1" applyFont="1" applyFill="1" applyProtection="1">
      <alignment vertical="center"/>
    </xf>
    <xf numFmtId="38" fontId="0" fillId="4" borderId="1" xfId="1" applyFont="1" applyFill="1" applyBorder="1" applyProtection="1">
      <alignment vertical="center"/>
      <protection locked="0"/>
    </xf>
    <xf numFmtId="38" fontId="10" fillId="4" borderId="1" xfId="1" applyFont="1" applyFill="1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38" fontId="3" fillId="3" borderId="1" xfId="1" applyFont="1" applyFill="1" applyBorder="1">
      <alignment vertical="center"/>
    </xf>
    <xf numFmtId="38" fontId="9" fillId="3" borderId="1" xfId="1" applyFont="1" applyFill="1" applyBorder="1">
      <alignment vertical="center"/>
    </xf>
    <xf numFmtId="176" fontId="10" fillId="3" borderId="0" xfId="2" applyNumberFormat="1" applyFont="1" applyFill="1">
      <alignment vertical="center"/>
    </xf>
    <xf numFmtId="38" fontId="9" fillId="0" borderId="0" xfId="1" applyFont="1">
      <alignment vertical="center"/>
    </xf>
    <xf numFmtId="176" fontId="9" fillId="3" borderId="0" xfId="2" applyNumberFormat="1" applyFont="1" applyFill="1">
      <alignment vertical="center"/>
    </xf>
    <xf numFmtId="0" fontId="0" fillId="0" borderId="7" xfId="0" applyBorder="1">
      <alignment vertical="center"/>
    </xf>
    <xf numFmtId="0" fontId="16" fillId="0" borderId="0" xfId="0" applyFo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10" fillId="0" borderId="7" xfId="0" applyFont="1" applyBorder="1">
      <alignment vertical="center"/>
    </xf>
    <xf numFmtId="38" fontId="0" fillId="3" borderId="3" xfId="1" applyFont="1" applyFill="1" applyBorder="1" applyProtection="1">
      <alignment vertical="center"/>
    </xf>
    <xf numFmtId="38" fontId="3" fillId="3" borderId="3" xfId="1" applyFont="1" applyFill="1" applyBorder="1" applyProtection="1">
      <alignment vertical="center"/>
    </xf>
    <xf numFmtId="38" fontId="9" fillId="3" borderId="3" xfId="1" applyFont="1" applyFill="1" applyBorder="1" applyProtection="1">
      <alignment vertical="center"/>
    </xf>
    <xf numFmtId="38" fontId="0" fillId="4" borderId="1" xfId="1" applyFont="1" applyFill="1" applyBorder="1">
      <alignment vertical="center"/>
    </xf>
    <xf numFmtId="38" fontId="0" fillId="5" borderId="1" xfId="1" applyFont="1" applyFill="1" applyBorder="1">
      <alignment vertical="center"/>
    </xf>
    <xf numFmtId="3" fontId="18" fillId="7" borderId="3" xfId="0" applyNumberFormat="1" applyFont="1" applyFill="1" applyBorder="1">
      <alignment vertical="center"/>
    </xf>
    <xf numFmtId="3" fontId="19" fillId="6" borderId="3" xfId="0" applyNumberFormat="1" applyFont="1" applyFill="1" applyBorder="1">
      <alignment vertical="center"/>
    </xf>
    <xf numFmtId="3" fontId="10" fillId="7" borderId="3" xfId="0" applyNumberFormat="1" applyFont="1" applyFill="1" applyBorder="1">
      <alignment vertical="center"/>
    </xf>
    <xf numFmtId="3" fontId="9" fillId="6" borderId="3" xfId="0" applyNumberFormat="1" applyFont="1" applyFill="1" applyBorder="1">
      <alignment vertical="center"/>
    </xf>
    <xf numFmtId="0" fontId="18" fillId="7" borderId="1" xfId="0" applyFont="1" applyFill="1" applyBorder="1">
      <alignment vertical="center"/>
    </xf>
    <xf numFmtId="0" fontId="18" fillId="0" borderId="0" xfId="0" applyFont="1">
      <alignment vertical="center"/>
    </xf>
    <xf numFmtId="0" fontId="18" fillId="0" borderId="1" xfId="0" applyFon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0" fillId="9" borderId="0" xfId="0" applyFill="1">
      <alignment vertical="center"/>
    </xf>
    <xf numFmtId="38" fontId="0" fillId="0" borderId="0" xfId="1" applyFont="1" applyAlignment="1">
      <alignment horizontal="right" vertical="center"/>
    </xf>
    <xf numFmtId="0" fontId="0" fillId="10" borderId="4" xfId="0" applyFill="1" applyBorder="1">
      <alignment vertical="center"/>
    </xf>
    <xf numFmtId="0" fontId="0" fillId="10" borderId="1" xfId="0" applyFill="1" applyBorder="1">
      <alignment vertical="center"/>
    </xf>
    <xf numFmtId="38" fontId="3" fillId="10" borderId="1" xfId="1" applyFont="1" applyFill="1" applyBorder="1">
      <alignment vertical="center"/>
    </xf>
    <xf numFmtId="38" fontId="0" fillId="11" borderId="1" xfId="1" applyFont="1" applyFill="1" applyBorder="1" applyProtection="1">
      <alignment vertical="center"/>
      <protection locked="0"/>
    </xf>
    <xf numFmtId="38" fontId="3" fillId="10" borderId="1" xfId="1" applyFont="1" applyFill="1" applyBorder="1" applyProtection="1">
      <alignment vertical="center"/>
      <protection locked="0"/>
    </xf>
    <xf numFmtId="38" fontId="0" fillId="11" borderId="1" xfId="1" applyFont="1" applyFill="1" applyBorder="1" applyAlignment="1" applyProtection="1">
      <alignment horizontal="right" vertical="center"/>
      <protection locked="0"/>
    </xf>
    <xf numFmtId="0" fontId="12" fillId="10" borderId="2" xfId="0" applyFont="1" applyFill="1" applyBorder="1">
      <alignment vertical="center"/>
    </xf>
    <xf numFmtId="0" fontId="10" fillId="10" borderId="3" xfId="0" applyFont="1" applyFill="1" applyBorder="1">
      <alignment vertical="center"/>
    </xf>
    <xf numFmtId="177" fontId="22" fillId="3" borderId="1" xfId="1" applyNumberFormat="1" applyFont="1" applyFill="1" applyBorder="1" applyAlignment="1">
      <alignment horizontal="right" vertical="center"/>
    </xf>
    <xf numFmtId="0" fontId="0" fillId="10" borderId="16" xfId="0" applyFill="1" applyBorder="1">
      <alignment vertical="center"/>
    </xf>
    <xf numFmtId="0" fontId="0" fillId="10" borderId="7" xfId="0" applyFill="1" applyBorder="1">
      <alignment vertical="center"/>
    </xf>
    <xf numFmtId="38" fontId="0" fillId="10" borderId="1" xfId="1" applyFont="1" applyFill="1" applyBorder="1">
      <alignment vertical="center"/>
    </xf>
    <xf numFmtId="0" fontId="0" fillId="12" borderId="6" xfId="0" applyFill="1" applyBorder="1">
      <alignment vertical="center"/>
    </xf>
    <xf numFmtId="0" fontId="0" fillId="0" borderId="2" xfId="0" applyBorder="1">
      <alignment vertical="center"/>
    </xf>
    <xf numFmtId="38" fontId="0" fillId="11" borderId="1" xfId="1" applyFont="1" applyFill="1" applyBorder="1">
      <alignment vertical="center"/>
    </xf>
    <xf numFmtId="0" fontId="0" fillId="12" borderId="5" xfId="0" applyFill="1" applyBorder="1">
      <alignment vertical="center"/>
    </xf>
    <xf numFmtId="0" fontId="24" fillId="0" borderId="0" xfId="0" applyFont="1">
      <alignment vertical="center"/>
    </xf>
    <xf numFmtId="38" fontId="0" fillId="5" borderId="3" xfId="1" applyFont="1" applyFill="1" applyBorder="1" applyProtection="1">
      <alignment vertical="center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textRotation="255" shrinkToFit="1"/>
    </xf>
    <xf numFmtId="38" fontId="4" fillId="2" borderId="10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textRotation="255" shrinkToFit="1"/>
    </xf>
    <xf numFmtId="0" fontId="17" fillId="0" borderId="6" xfId="0" applyFont="1" applyBorder="1" applyAlignment="1">
      <alignment horizontal="center" vertical="center" textRotation="255" shrinkToFit="1"/>
    </xf>
    <xf numFmtId="0" fontId="17" fillId="0" borderId="5" xfId="0" applyFont="1" applyBorder="1" applyAlignment="1">
      <alignment horizontal="center" vertical="center" textRotation="255" shrinkToFit="1"/>
    </xf>
    <xf numFmtId="38" fontId="4" fillId="2" borderId="14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0" fontId="11" fillId="8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9" borderId="0" xfId="0" applyFont="1" applyFill="1" applyAlignment="1">
      <alignment horizontal="left" wrapText="1"/>
    </xf>
    <xf numFmtId="0" fontId="11" fillId="8" borderId="0" xfId="0" applyFont="1" applyFill="1" applyAlignment="1">
      <alignment horizontal="left" vertical="top" wrapText="1"/>
    </xf>
    <xf numFmtId="0" fontId="0" fillId="10" borderId="5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4" xfId="0" applyFill="1" applyBorder="1" applyAlignment="1">
      <alignment horizontal="left" vertical="center"/>
    </xf>
    <xf numFmtId="0" fontId="0" fillId="10" borderId="1" xfId="0" applyFill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  <color rgb="FF00CC00"/>
      <color rgb="FFCDFFCD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ustomXml" Target="../customXml/item1.xml" />
  <Relationship Id="rId3" Type="http://schemas.openxmlformats.org/officeDocument/2006/relationships/worksheet" Target="worksheets/sheet3.xml" />
  <Relationship Id="rId7" Type="http://schemas.openxmlformats.org/officeDocument/2006/relationships/calcChain" Target="calcChain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10" Type="http://schemas.openxmlformats.org/officeDocument/2006/relationships/customXml" Target="../customXml/item3.xml" />
  <Relationship Id="rId4" Type="http://schemas.openxmlformats.org/officeDocument/2006/relationships/theme" Target="theme/theme1.xml" />
  <Relationship Id="rId9" Type="http://schemas.openxmlformats.org/officeDocument/2006/relationships/customXml" Target="../customXml/item2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16</xdr:row>
      <xdr:rowOff>85725</xdr:rowOff>
    </xdr:from>
    <xdr:to>
      <xdr:col>8</xdr:col>
      <xdr:colOff>447675</xdr:colOff>
      <xdr:row>20</xdr:row>
      <xdr:rowOff>76200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A596B9A8-8C78-4A09-A32A-E183F34338E6}"/>
            </a:ext>
          </a:extLst>
        </xdr:cNvPr>
        <xdr:cNvSpPr/>
      </xdr:nvSpPr>
      <xdr:spPr>
        <a:xfrm>
          <a:off x="5353050" y="2609850"/>
          <a:ext cx="180975" cy="790575"/>
        </a:xfrm>
        <a:prstGeom prst="rightArrow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4403067</xdr:colOff>
      <xdr:row>0</xdr:row>
      <xdr:rowOff>107830</xdr:rowOff>
    </xdr:from>
    <xdr:to>
      <xdr:col>13</xdr:col>
      <xdr:colOff>5220779</xdr:colOff>
      <xdr:row>1</xdr:row>
      <xdr:rowOff>107830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EDB1DCE-30D2-44DD-BCA0-85937FA75203}"/>
            </a:ext>
          </a:extLst>
        </xdr:cNvPr>
        <xdr:cNvSpPr/>
      </xdr:nvSpPr>
      <xdr:spPr>
        <a:xfrm>
          <a:off x="12112925" y="107830"/>
          <a:ext cx="817712" cy="305519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様式３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176841</xdr:colOff>
      <xdr:row>13</xdr:row>
      <xdr:rowOff>0</xdr:rowOff>
    </xdr:from>
    <xdr:to>
      <xdr:col>8</xdr:col>
      <xdr:colOff>357816</xdr:colOff>
      <xdr:row>17</xdr:row>
      <xdr:rowOff>193016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2AB2D034-160A-487C-996B-01C25E898810}"/>
            </a:ext>
          </a:extLst>
        </xdr:cNvPr>
        <xdr:cNvSpPr/>
      </xdr:nvSpPr>
      <xdr:spPr>
        <a:xfrm>
          <a:off x="5262832" y="3626150"/>
          <a:ext cx="180975" cy="1167621"/>
        </a:xfrm>
        <a:prstGeom prst="rightArrow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4403067</xdr:colOff>
      <xdr:row>0</xdr:row>
      <xdr:rowOff>107830</xdr:rowOff>
    </xdr:from>
    <xdr:to>
      <xdr:col>13</xdr:col>
      <xdr:colOff>5220779</xdr:colOff>
      <xdr:row>1</xdr:row>
      <xdr:rowOff>107830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250AD9E-9461-4C38-BD84-3D57444AB9BE}"/>
            </a:ext>
          </a:extLst>
        </xdr:cNvPr>
        <xdr:cNvSpPr/>
      </xdr:nvSpPr>
      <xdr:spPr>
        <a:xfrm>
          <a:off x="12118317" y="107830"/>
          <a:ext cx="817712" cy="304800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様式３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2030803</xdr:colOff>
      <xdr:row>17</xdr:row>
      <xdr:rowOff>62901</xdr:rowOff>
    </xdr:from>
    <xdr:to>
      <xdr:col>3</xdr:col>
      <xdr:colOff>1283328</xdr:colOff>
      <xdr:row>17</xdr:row>
      <xdr:rowOff>341462</xdr:rowOff>
    </xdr:to>
    <xdr:sp macro="" textlink="">
      <xdr:nvSpPr>
        <xdr:cNvPr id="2" name="正方形/長方形 3">
          <a:extLst>
            <a:ext uri="{FF2B5EF4-FFF2-40B4-BE49-F238E27FC236}">
              <a16:creationId xmlns:a16="http://schemas.microsoft.com/office/drawing/2014/main" id="{16CA88DF-F844-47BF-8B9C-BE2721F9E580}"/>
            </a:ext>
          </a:extLst>
        </xdr:cNvPr>
        <xdr:cNvSpPr/>
      </xdr:nvSpPr>
      <xdr:spPr>
        <a:xfrm>
          <a:off x="2316553" y="6139851"/>
          <a:ext cx="3824525" cy="27856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70C0"/>
              </a:solidFill>
            </a:rPr>
            <a:t>営業キャッシュフロー（</a:t>
          </a:r>
          <a:r>
            <a:rPr kumimoji="1" lang="en-US" altLang="ja-JP" sz="900">
              <a:solidFill>
                <a:srgbClr val="0070C0"/>
              </a:solidFill>
            </a:rPr>
            <a:t>B)</a:t>
          </a:r>
          <a:r>
            <a:rPr kumimoji="1" lang="ja-JP" altLang="en-US" sz="900">
              <a:solidFill>
                <a:srgbClr val="0070C0"/>
              </a:solidFill>
            </a:rPr>
            <a:t>が０以下の場合「</a:t>
          </a:r>
          <a:r>
            <a:rPr kumimoji="1" lang="en-US" altLang="ja-JP" sz="900">
              <a:solidFill>
                <a:srgbClr val="0070C0"/>
              </a:solidFill>
            </a:rPr>
            <a:t>999999</a:t>
          </a:r>
          <a:r>
            <a:rPr kumimoji="1" lang="ja-JP" altLang="en-US" sz="900">
              <a:solidFill>
                <a:srgbClr val="0070C0"/>
              </a:solidFill>
            </a:rPr>
            <a:t>」と入ります↑</a:t>
          </a:r>
        </a:p>
      </xdr:txBody>
    </xdr:sp>
    <xdr:clientData/>
  </xdr:twoCellAnchor>
  <xdr:twoCellAnchor>
    <xdr:from>
      <xdr:col>2</xdr:col>
      <xdr:colOff>4430024</xdr:colOff>
      <xdr:row>2</xdr:row>
      <xdr:rowOff>80872</xdr:rowOff>
    </xdr:from>
    <xdr:to>
      <xdr:col>6</xdr:col>
      <xdr:colOff>631761</xdr:colOff>
      <xdr:row>4</xdr:row>
      <xdr:rowOff>194022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929EFB-F5CC-4CD5-8BB2-69FA92FAC7A3}"/>
            </a:ext>
          </a:extLst>
        </xdr:cNvPr>
        <xdr:cNvSpPr/>
      </xdr:nvSpPr>
      <xdr:spPr>
        <a:xfrm>
          <a:off x="4717571" y="700896"/>
          <a:ext cx="2536761" cy="138015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本チェックシートは</a:t>
          </a:r>
          <a:r>
            <a:rPr kumimoji="1" lang="ja-JP" altLang="en-US" sz="1400" b="1">
              <a:solidFill>
                <a:sysClr val="windowText" lastClr="000000"/>
              </a:solidFill>
            </a:rPr>
            <a:t>提出不要</a:t>
          </a:r>
          <a:r>
            <a:rPr kumimoji="1" lang="ja-JP" altLang="en-US" sz="1100" b="1">
              <a:solidFill>
                <a:sysClr val="windowText" lastClr="000000"/>
              </a:solidFill>
            </a:rPr>
            <a:t>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計算ツールとしてご利用ください。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様式３を提出する際は、本シートを削除もしくは数値をクリアしてください。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  <Relationship Id="rId1" Type="http://schemas.openxmlformats.org/officeDocument/2006/relationships/printerSettings" Target="../printerSettings/printerSettings1.bin" />
</Relationships>
</file>

<file path=xl/worksheets/_rels/sheet2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2.xml" />
  <Relationship Id="rId1" Type="http://schemas.openxmlformats.org/officeDocument/2006/relationships/printerSettings" Target="../printerSettings/printerSettings2.bin" />
</Relationships>
</file>

<file path=xl/worksheets/_rels/sheet3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3.xml" />
  <Relationship Id="rId1" Type="http://schemas.openxmlformats.org/officeDocument/2006/relationships/printerSettings" Target="../printerSettings/printerSettings3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47"/>
  <sheetViews>
    <sheetView showGridLines="0" zoomScale="25" zoomScaleNormal="25" workbookViewId="0">
      <selection activeCell="N53" sqref="N53"/>
    </sheetView>
  </sheetViews>
  <sheetFormatPr defaultRowHeight="18" x14ac:dyDescent="0.55000000000000004"/>
  <cols>
    <col min="1" max="1" width="1.83203125" customWidth="1"/>
    <col min="2" max="2" width="3" customWidth="1"/>
    <col min="3" max="3" width="1.75" customWidth="1"/>
    <col min="4" max="4" width="1.83203125" customWidth="1"/>
    <col min="5" max="5" width="40.08203125" customWidth="1"/>
    <col min="6" max="6" width="17.25" style="5" customWidth="1"/>
    <col min="7" max="7" width="3.83203125" style="1" customWidth="1"/>
    <col min="8" max="8" width="3" customWidth="1"/>
    <col min="9" max="9" width="11.08203125" customWidth="1"/>
    <col min="10" max="10" width="3" customWidth="1"/>
    <col min="11" max="11" width="17.25" style="5" customWidth="1"/>
    <col min="12" max="12" width="3.83203125" style="1" customWidth="1"/>
    <col min="13" max="13" width="1.33203125" customWidth="1"/>
    <col min="14" max="14" width="77.33203125" customWidth="1"/>
    <col min="15" max="15" width="2" customWidth="1"/>
  </cols>
  <sheetData>
    <row r="1" spans="2:16" ht="22.5" x14ac:dyDescent="0.55000000000000004">
      <c r="C1" s="40" t="s">
        <v>0</v>
      </c>
      <c r="D1" s="11"/>
      <c r="E1" s="11"/>
      <c r="G1" s="11"/>
      <c r="H1" s="11"/>
      <c r="K1" s="12"/>
    </row>
    <row r="2" spans="2:16" ht="11.25" customHeight="1" x14ac:dyDescent="0.55000000000000004">
      <c r="C2" s="11"/>
      <c r="D2" s="11"/>
      <c r="E2" s="11"/>
      <c r="G2" s="11"/>
      <c r="H2" s="11"/>
      <c r="K2" s="12"/>
    </row>
    <row r="3" spans="2:16" ht="19.5" customHeight="1" x14ac:dyDescent="0.55000000000000004">
      <c r="C3" s="16" t="s">
        <v>1</v>
      </c>
      <c r="D3" s="20"/>
      <c r="E3" s="20"/>
      <c r="G3" s="11"/>
      <c r="H3" s="11"/>
      <c r="K3" s="12"/>
    </row>
    <row r="4" spans="2:16" ht="19.5" customHeight="1" x14ac:dyDescent="0.55000000000000004">
      <c r="C4" s="16" t="s">
        <v>2</v>
      </c>
      <c r="D4" s="20"/>
      <c r="E4" s="20"/>
      <c r="G4" s="11"/>
      <c r="H4" s="11"/>
      <c r="K4" s="12"/>
    </row>
    <row r="5" spans="2:16" ht="19.5" customHeight="1" x14ac:dyDescent="0.55000000000000004">
      <c r="C5" s="16"/>
      <c r="D5" s="16" t="s">
        <v>3</v>
      </c>
      <c r="G5" s="11"/>
      <c r="H5" s="11"/>
      <c r="K5" s="12"/>
    </row>
    <row r="6" spans="2:16" ht="19.5" customHeight="1" x14ac:dyDescent="0.55000000000000004">
      <c r="C6" s="16"/>
      <c r="D6" s="16" t="s">
        <v>4</v>
      </c>
      <c r="G6" s="11"/>
      <c r="H6" s="11"/>
      <c r="K6" s="12"/>
    </row>
    <row r="7" spans="2:16" ht="19.5" customHeight="1" x14ac:dyDescent="0.55000000000000004">
      <c r="C7" s="16" t="s">
        <v>5</v>
      </c>
      <c r="D7" s="19"/>
      <c r="E7" s="18"/>
      <c r="G7" s="11"/>
      <c r="H7" s="11"/>
      <c r="K7" s="12"/>
    </row>
    <row r="8" spans="2:16" ht="8.25" customHeight="1" x14ac:dyDescent="0.55000000000000004">
      <c r="K8" s="12"/>
      <c r="N8" s="10"/>
    </row>
    <row r="9" spans="2:16" ht="19.5" customHeight="1" x14ac:dyDescent="0.55000000000000004">
      <c r="C9" s="16"/>
      <c r="D9" s="17"/>
      <c r="E9" s="11"/>
      <c r="G9" s="11"/>
      <c r="H9" s="11"/>
      <c r="K9" s="12"/>
      <c r="N9" s="9"/>
    </row>
    <row r="10" spans="2:16" x14ac:dyDescent="0.55000000000000004">
      <c r="C10" s="101" t="s">
        <v>6</v>
      </c>
      <c r="D10" s="101"/>
      <c r="E10" s="101"/>
      <c r="F10" s="90" t="s">
        <v>7</v>
      </c>
      <c r="G10" s="90"/>
      <c r="H10" s="6"/>
      <c r="I10" s="6"/>
      <c r="J10" s="6"/>
      <c r="K10" s="90" t="s">
        <v>8</v>
      </c>
      <c r="L10" s="90"/>
      <c r="N10" s="7" t="s">
        <v>9</v>
      </c>
    </row>
    <row r="11" spans="2:16" ht="9.75" customHeight="1" x14ac:dyDescent="0.55000000000000004"/>
    <row r="12" spans="2:16" ht="18.75" customHeight="1" x14ac:dyDescent="0.55000000000000004">
      <c r="B12" s="89" t="s">
        <v>10</v>
      </c>
      <c r="C12" s="43"/>
      <c r="D12" s="3"/>
      <c r="E12" s="2" t="s">
        <v>11</v>
      </c>
      <c r="F12" s="49">
        <v>30000</v>
      </c>
      <c r="G12" s="8" t="s">
        <v>12</v>
      </c>
      <c r="J12" s="98" t="s">
        <v>13</v>
      </c>
      <c r="K12" s="50">
        <v>42000</v>
      </c>
      <c r="L12" s="8" t="s">
        <v>12</v>
      </c>
      <c r="N12" s="33" t="s">
        <v>14</v>
      </c>
      <c r="P12" s="9"/>
    </row>
    <row r="13" spans="2:16" x14ac:dyDescent="0.55000000000000004">
      <c r="B13" s="89"/>
      <c r="C13" s="44"/>
      <c r="D13" s="4"/>
      <c r="E13" s="2" t="s">
        <v>15</v>
      </c>
      <c r="F13" s="49">
        <v>2</v>
      </c>
      <c r="G13" s="8" t="s">
        <v>16</v>
      </c>
      <c r="J13" s="99"/>
      <c r="K13" s="50">
        <v>2</v>
      </c>
      <c r="L13" s="8" t="s">
        <v>16</v>
      </c>
      <c r="N13" s="33" t="s">
        <v>17</v>
      </c>
      <c r="P13" s="9"/>
    </row>
    <row r="14" spans="2:16" x14ac:dyDescent="0.55000000000000004">
      <c r="B14" s="89"/>
      <c r="C14" s="44"/>
      <c r="D14" s="4"/>
      <c r="E14" s="2" t="s">
        <v>18</v>
      </c>
      <c r="F14" s="49">
        <v>60</v>
      </c>
      <c r="G14" s="8" t="s">
        <v>19</v>
      </c>
      <c r="J14" s="99"/>
      <c r="K14" s="50">
        <v>75</v>
      </c>
      <c r="L14" s="8" t="s">
        <v>19</v>
      </c>
      <c r="N14" s="33" t="s">
        <v>20</v>
      </c>
      <c r="P14" s="9"/>
    </row>
    <row r="15" spans="2:16" ht="28.5" customHeight="1" x14ac:dyDescent="0.55000000000000004">
      <c r="B15" s="89"/>
      <c r="C15" s="44"/>
      <c r="D15" s="91" t="s">
        <v>88</v>
      </c>
      <c r="E15" s="92"/>
      <c r="F15" s="24">
        <f>F12*F13*F14/100</f>
        <v>36000</v>
      </c>
      <c r="G15" s="8" t="s">
        <v>12</v>
      </c>
      <c r="J15" s="99"/>
      <c r="K15" s="46">
        <f>K12*K13*K14/100</f>
        <v>63000</v>
      </c>
      <c r="L15" s="8" t="s">
        <v>12</v>
      </c>
      <c r="N15" s="2" t="s">
        <v>21</v>
      </c>
      <c r="P15" s="9"/>
    </row>
    <row r="16" spans="2:16" x14ac:dyDescent="0.55000000000000004">
      <c r="B16" s="89"/>
      <c r="C16" s="44"/>
      <c r="D16" s="93" t="s">
        <v>22</v>
      </c>
      <c r="E16" s="94"/>
      <c r="F16" s="49">
        <v>25</v>
      </c>
      <c r="G16" s="8" t="s">
        <v>23</v>
      </c>
      <c r="J16" s="99"/>
      <c r="K16" s="50">
        <v>20</v>
      </c>
      <c r="L16" s="8" t="s">
        <v>23</v>
      </c>
      <c r="N16" s="33" t="s">
        <v>24</v>
      </c>
      <c r="P16" s="9"/>
    </row>
    <row r="17" spans="2:16" x14ac:dyDescent="0.55000000000000004">
      <c r="B17" s="89"/>
      <c r="C17" s="44"/>
      <c r="D17" s="93" t="s">
        <v>25</v>
      </c>
      <c r="E17" s="94"/>
      <c r="F17" s="49">
        <v>300</v>
      </c>
      <c r="G17" s="8" t="s">
        <v>26</v>
      </c>
      <c r="J17" s="99"/>
      <c r="K17" s="50">
        <v>250</v>
      </c>
      <c r="L17" s="8" t="s">
        <v>26</v>
      </c>
      <c r="N17" s="33" t="s">
        <v>27</v>
      </c>
      <c r="P17" s="9"/>
    </row>
    <row r="18" spans="2:16" x14ac:dyDescent="0.55000000000000004">
      <c r="B18" s="89"/>
      <c r="C18" s="82" t="s">
        <v>28</v>
      </c>
      <c r="D18" s="83"/>
      <c r="E18" s="83"/>
      <c r="F18" s="25">
        <f>F15*F16*F17</f>
        <v>270000000</v>
      </c>
      <c r="G18" s="8" t="s">
        <v>12</v>
      </c>
      <c r="J18" s="99"/>
      <c r="K18" s="47">
        <f>K15*K16*K17</f>
        <v>315000000</v>
      </c>
      <c r="L18" s="8" t="s">
        <v>12</v>
      </c>
      <c r="N18" s="2" t="s">
        <v>21</v>
      </c>
      <c r="P18" s="9"/>
    </row>
    <row r="19" spans="2:16" x14ac:dyDescent="0.55000000000000004">
      <c r="B19" s="89"/>
      <c r="C19" s="84" t="s">
        <v>29</v>
      </c>
      <c r="D19" s="85"/>
      <c r="E19" s="85"/>
      <c r="F19" s="26">
        <f>F13*F14/100*F16*F17</f>
        <v>9000</v>
      </c>
      <c r="G19" s="13" t="s">
        <v>16</v>
      </c>
      <c r="H19" s="14"/>
      <c r="I19" s="14"/>
      <c r="J19" s="99"/>
      <c r="K19" s="48">
        <f>K13*K14/100*K16*K17</f>
        <v>7500</v>
      </c>
      <c r="L19" s="8" t="s">
        <v>16</v>
      </c>
      <c r="N19" s="2" t="s">
        <v>21</v>
      </c>
      <c r="P19" s="9"/>
    </row>
    <row r="20" spans="2:16" ht="15" customHeight="1" x14ac:dyDescent="0.55000000000000004">
      <c r="B20" s="89"/>
      <c r="C20" s="14"/>
      <c r="D20" s="14"/>
      <c r="E20" s="14"/>
      <c r="F20" s="27"/>
      <c r="G20" s="23"/>
      <c r="H20" s="14"/>
      <c r="I20" s="14"/>
      <c r="J20" s="99"/>
      <c r="K20" s="27"/>
      <c r="N20" s="2"/>
      <c r="P20" s="9"/>
    </row>
    <row r="21" spans="2:16" x14ac:dyDescent="0.55000000000000004">
      <c r="B21" s="89"/>
      <c r="C21" s="86" t="s">
        <v>30</v>
      </c>
      <c r="D21" s="85"/>
      <c r="E21" s="85"/>
      <c r="F21" s="49">
        <v>54000000</v>
      </c>
      <c r="G21" s="13" t="s">
        <v>12</v>
      </c>
      <c r="H21" s="14"/>
      <c r="I21" s="14"/>
      <c r="J21" s="99"/>
      <c r="K21" s="50">
        <v>75000000</v>
      </c>
      <c r="L21" s="8" t="s">
        <v>12</v>
      </c>
      <c r="N21" s="55" t="s">
        <v>31</v>
      </c>
      <c r="P21" s="9"/>
    </row>
    <row r="22" spans="2:16" x14ac:dyDescent="0.55000000000000004">
      <c r="B22" s="89"/>
      <c r="C22" s="87" t="s">
        <v>32</v>
      </c>
      <c r="D22" s="88"/>
      <c r="E22" s="86"/>
      <c r="F22" s="49">
        <v>70000000</v>
      </c>
      <c r="G22" s="13" t="s">
        <v>12</v>
      </c>
      <c r="H22" s="14"/>
      <c r="I22" s="14"/>
      <c r="J22" s="99"/>
      <c r="K22" s="50">
        <v>80000000</v>
      </c>
      <c r="L22" s="8" t="s">
        <v>12</v>
      </c>
      <c r="N22" s="55" t="s">
        <v>33</v>
      </c>
    </row>
    <row r="23" spans="2:16" x14ac:dyDescent="0.55000000000000004">
      <c r="B23" s="89"/>
      <c r="C23" s="87" t="s">
        <v>34</v>
      </c>
      <c r="D23" s="88"/>
      <c r="E23" s="86"/>
      <c r="F23" s="49">
        <v>30000000</v>
      </c>
      <c r="G23" s="13" t="s">
        <v>12</v>
      </c>
      <c r="H23" s="14"/>
      <c r="I23" s="14"/>
      <c r="J23" s="99"/>
      <c r="K23" s="50">
        <v>37500000</v>
      </c>
      <c r="L23" s="8" t="s">
        <v>12</v>
      </c>
      <c r="N23" s="55" t="s">
        <v>35</v>
      </c>
    </row>
    <row r="24" spans="2:16" x14ac:dyDescent="0.55000000000000004">
      <c r="B24" s="89"/>
      <c r="C24" s="87" t="s">
        <v>36</v>
      </c>
      <c r="D24" s="88"/>
      <c r="E24" s="86"/>
      <c r="F24" s="49">
        <v>102500000</v>
      </c>
      <c r="G24" s="13" t="s">
        <v>12</v>
      </c>
      <c r="H24" s="14"/>
      <c r="I24" s="14"/>
      <c r="J24" s="99"/>
      <c r="K24" s="50">
        <v>100000000</v>
      </c>
      <c r="L24" s="8" t="s">
        <v>12</v>
      </c>
      <c r="N24" s="55" t="s">
        <v>37</v>
      </c>
    </row>
    <row r="25" spans="2:16" ht="15" customHeight="1" x14ac:dyDescent="0.55000000000000004">
      <c r="B25" s="89"/>
      <c r="C25" s="14"/>
      <c r="D25" s="14"/>
      <c r="E25" s="14"/>
      <c r="F25" s="22"/>
      <c r="G25" s="23"/>
      <c r="H25" s="14"/>
      <c r="I25" s="14"/>
      <c r="J25" s="99"/>
      <c r="K25" s="22"/>
      <c r="N25" s="56"/>
    </row>
    <row r="26" spans="2:16" x14ac:dyDescent="0.55000000000000004">
      <c r="B26" s="89"/>
      <c r="C26" s="95" t="s">
        <v>38</v>
      </c>
      <c r="D26" s="96"/>
      <c r="E26" s="96"/>
      <c r="F26" s="34">
        <f>F18-F21-F22-F23-F24</f>
        <v>13500000</v>
      </c>
      <c r="G26" s="13" t="s">
        <v>12</v>
      </c>
      <c r="H26" s="14"/>
      <c r="I26" s="14"/>
      <c r="J26" s="99"/>
      <c r="K26" s="48">
        <f>K18-K21-K22-K23-K24</f>
        <v>22500000</v>
      </c>
      <c r="L26" s="8" t="s">
        <v>12</v>
      </c>
      <c r="N26" s="57" t="s">
        <v>39</v>
      </c>
    </row>
    <row r="27" spans="2:16" x14ac:dyDescent="0.55000000000000004">
      <c r="B27" s="89"/>
      <c r="C27" s="14"/>
      <c r="D27" s="14"/>
      <c r="E27" s="14"/>
      <c r="F27" s="22"/>
      <c r="G27" s="23"/>
      <c r="H27" s="14"/>
      <c r="I27" s="14"/>
      <c r="J27" s="99"/>
      <c r="K27" s="22"/>
      <c r="N27" s="56"/>
    </row>
    <row r="28" spans="2:16" ht="36.75" customHeight="1" x14ac:dyDescent="0.55000000000000004">
      <c r="B28" s="89"/>
      <c r="C28" s="97" t="s">
        <v>40</v>
      </c>
      <c r="D28" s="88"/>
      <c r="E28" s="86"/>
      <c r="F28" s="26">
        <f>(F26+F22+F23)/F29</f>
        <v>5675000</v>
      </c>
      <c r="G28" s="13" t="s">
        <v>12</v>
      </c>
      <c r="H28" s="14"/>
      <c r="I28" s="14"/>
      <c r="J28" s="99"/>
      <c r="K28" s="48">
        <f>(K26+K22+K23)/K29</f>
        <v>7000000</v>
      </c>
      <c r="L28" s="8" t="s">
        <v>12</v>
      </c>
      <c r="N28" s="33" t="s">
        <v>41</v>
      </c>
    </row>
    <row r="29" spans="2:16" x14ac:dyDescent="0.55000000000000004">
      <c r="B29" s="89"/>
      <c r="C29" s="87" t="s">
        <v>42</v>
      </c>
      <c r="D29" s="88"/>
      <c r="E29" s="86"/>
      <c r="F29" s="31">
        <v>20</v>
      </c>
      <c r="G29" s="13" t="s">
        <v>16</v>
      </c>
      <c r="H29" s="14"/>
      <c r="I29" s="14"/>
      <c r="J29" s="100"/>
      <c r="K29" s="79">
        <v>20</v>
      </c>
      <c r="L29" s="8" t="s">
        <v>16</v>
      </c>
      <c r="N29" s="2" t="s">
        <v>43</v>
      </c>
    </row>
    <row r="30" spans="2:16" x14ac:dyDescent="0.55000000000000004">
      <c r="C30" s="14"/>
      <c r="D30" s="14"/>
      <c r="E30" s="14"/>
      <c r="F30" s="27"/>
      <c r="G30" s="23"/>
      <c r="H30" s="14"/>
      <c r="I30" s="14"/>
      <c r="J30" s="14"/>
      <c r="K30" s="27"/>
    </row>
    <row r="31" spans="2:16" x14ac:dyDescent="0.55000000000000004">
      <c r="C31" s="14"/>
      <c r="D31" s="14"/>
      <c r="E31" s="15" t="s">
        <v>44</v>
      </c>
      <c r="F31" s="28">
        <f>F21/F18</f>
        <v>0.2</v>
      </c>
      <c r="G31" s="23"/>
      <c r="H31" s="14"/>
      <c r="I31" s="14"/>
      <c r="J31" s="14"/>
      <c r="K31" s="28">
        <f>K21/K18</f>
        <v>0.23809523809523808</v>
      </c>
    </row>
    <row r="32" spans="2:16" x14ac:dyDescent="0.55000000000000004">
      <c r="C32" s="14"/>
      <c r="D32" s="14"/>
      <c r="E32" s="15" t="s">
        <v>45</v>
      </c>
      <c r="F32" s="28">
        <f>F26/F18</f>
        <v>0.05</v>
      </c>
      <c r="G32" s="23"/>
      <c r="H32" s="14"/>
      <c r="I32" s="14"/>
      <c r="J32" s="14"/>
      <c r="K32" s="28">
        <f>K26/K18</f>
        <v>7.1428571428571425E-2</v>
      </c>
    </row>
    <row r="33" spans="3:14" ht="7.5" customHeight="1" x14ac:dyDescent="0.55000000000000004">
      <c r="C33" s="14"/>
      <c r="D33" s="14"/>
      <c r="E33" s="14"/>
      <c r="F33" s="29"/>
      <c r="G33" s="23"/>
      <c r="H33" s="14"/>
      <c r="I33" s="14"/>
      <c r="J33" s="14"/>
      <c r="K33" s="27"/>
    </row>
    <row r="34" spans="3:14" ht="36.75" customHeight="1" x14ac:dyDescent="0.55000000000000004">
      <c r="C34" s="14"/>
      <c r="D34" s="14"/>
      <c r="E34" s="14"/>
      <c r="F34" s="27"/>
      <c r="G34" s="23"/>
      <c r="H34" s="80" t="s">
        <v>46</v>
      </c>
      <c r="I34" s="81"/>
      <c r="J34" s="81"/>
      <c r="K34" s="30">
        <f>K28/F28-1</f>
        <v>0.23348017621145378</v>
      </c>
      <c r="N34" s="21"/>
    </row>
    <row r="35" spans="3:14" ht="6" customHeight="1" x14ac:dyDescent="0.55000000000000004">
      <c r="C35" s="14"/>
      <c r="D35" s="14"/>
      <c r="E35" s="14"/>
      <c r="F35" s="22"/>
      <c r="G35" s="23"/>
      <c r="H35" s="14"/>
      <c r="I35" s="14"/>
      <c r="J35" s="14"/>
      <c r="K35" s="22"/>
    </row>
    <row r="36" spans="3:14" x14ac:dyDescent="0.55000000000000004">
      <c r="F36"/>
      <c r="G36"/>
      <c r="K36"/>
      <c r="L36"/>
      <c r="N36" s="9"/>
    </row>
    <row r="38" spans="3:14" x14ac:dyDescent="0.55000000000000004">
      <c r="F38"/>
      <c r="G38"/>
      <c r="K38"/>
      <c r="L38"/>
      <c r="N38" s="9"/>
    </row>
    <row r="39" spans="3:14" x14ac:dyDescent="0.55000000000000004">
      <c r="F39"/>
      <c r="G39"/>
      <c r="K39"/>
      <c r="L39"/>
      <c r="N39" s="9"/>
    </row>
    <row r="40" spans="3:14" x14ac:dyDescent="0.55000000000000004">
      <c r="F40"/>
      <c r="G40"/>
      <c r="K40"/>
      <c r="L40"/>
      <c r="N40" s="9"/>
    </row>
    <row r="41" spans="3:14" x14ac:dyDescent="0.55000000000000004">
      <c r="F41"/>
      <c r="G41"/>
      <c r="K41"/>
      <c r="L41"/>
      <c r="N41" s="9"/>
    </row>
    <row r="43" spans="3:14" x14ac:dyDescent="0.55000000000000004">
      <c r="F43"/>
      <c r="G43"/>
      <c r="K43"/>
      <c r="L43"/>
      <c r="N43" s="9"/>
    </row>
    <row r="44" spans="3:14" x14ac:dyDescent="0.55000000000000004">
      <c r="F44"/>
      <c r="G44"/>
      <c r="K44"/>
      <c r="L44"/>
      <c r="N44" s="9"/>
    </row>
    <row r="46" spans="3:14" x14ac:dyDescent="0.55000000000000004">
      <c r="F46"/>
      <c r="G46"/>
      <c r="K46"/>
      <c r="L46"/>
      <c r="N46" s="9"/>
    </row>
    <row r="47" spans="3:14" x14ac:dyDescent="0.55000000000000004">
      <c r="F47"/>
      <c r="G47"/>
      <c r="K47"/>
      <c r="L47"/>
      <c r="N47" s="9"/>
    </row>
  </sheetData>
  <mergeCells count="18">
    <mergeCell ref="B12:B29"/>
    <mergeCell ref="K10:L10"/>
    <mergeCell ref="D15:E15"/>
    <mergeCell ref="D16:E16"/>
    <mergeCell ref="C26:E26"/>
    <mergeCell ref="C28:E28"/>
    <mergeCell ref="J12:J29"/>
    <mergeCell ref="D17:E17"/>
    <mergeCell ref="C10:E10"/>
    <mergeCell ref="F10:G10"/>
    <mergeCell ref="H34:J34"/>
    <mergeCell ref="C18:E18"/>
    <mergeCell ref="C19:E19"/>
    <mergeCell ref="C21:E21"/>
    <mergeCell ref="C22:E22"/>
    <mergeCell ref="C23:E23"/>
    <mergeCell ref="C24:E24"/>
    <mergeCell ref="C29:E29"/>
  </mergeCells>
  <phoneticPr fontId="2"/>
  <pageMargins left="0.25" right="0.25" top="0.75" bottom="0.75" header="0.3" footer="0.3"/>
  <pageSetup paperSize="9" scale="6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38"/>
  <sheetViews>
    <sheetView showGridLines="0" tabSelected="1" zoomScale="70" zoomScaleNormal="70" workbookViewId="0">
      <selection activeCell="N20" sqref="N20"/>
    </sheetView>
  </sheetViews>
  <sheetFormatPr defaultRowHeight="18" x14ac:dyDescent="0.55000000000000004"/>
  <cols>
    <col min="1" max="1" width="1.83203125" customWidth="1"/>
    <col min="2" max="2" width="3" customWidth="1"/>
    <col min="3" max="3" width="1.75" customWidth="1"/>
    <col min="4" max="4" width="1.83203125" customWidth="1"/>
    <col min="5" max="5" width="34.83203125" customWidth="1"/>
    <col min="6" max="6" width="17.25" style="5" customWidth="1"/>
    <col min="7" max="7" width="3.83203125" style="1" customWidth="1"/>
    <col min="8" max="8" width="3" customWidth="1"/>
    <col min="10" max="10" width="3" customWidth="1"/>
    <col min="11" max="11" width="17.25" style="5" customWidth="1"/>
    <col min="12" max="12" width="3.83203125" style="1" customWidth="1"/>
    <col min="13" max="13" width="1.33203125" customWidth="1"/>
    <col min="14" max="14" width="70.08203125" customWidth="1"/>
    <col min="15" max="15" width="2" customWidth="1"/>
  </cols>
  <sheetData>
    <row r="1" spans="2:16" ht="22.5" x14ac:dyDescent="0.55000000000000004">
      <c r="C1" s="40" t="s">
        <v>47</v>
      </c>
      <c r="D1" s="11"/>
      <c r="E1" s="11"/>
      <c r="G1" s="11"/>
      <c r="H1" s="11"/>
      <c r="K1" s="12"/>
    </row>
    <row r="2" spans="2:16" ht="11.25" customHeight="1" x14ac:dyDescent="0.55000000000000004">
      <c r="C2" s="11"/>
      <c r="D2" s="11"/>
      <c r="E2" s="11"/>
      <c r="G2" s="11"/>
      <c r="H2" s="11"/>
      <c r="K2" s="12"/>
    </row>
    <row r="3" spans="2:16" ht="19.5" customHeight="1" x14ac:dyDescent="0.55000000000000004">
      <c r="C3" s="16" t="s">
        <v>1</v>
      </c>
      <c r="D3" s="20"/>
      <c r="E3" s="20"/>
      <c r="G3" s="11"/>
      <c r="H3" s="11"/>
      <c r="K3" s="12"/>
    </row>
    <row r="4" spans="2:16" ht="19.5" customHeight="1" x14ac:dyDescent="0.55000000000000004">
      <c r="C4" s="16" t="s">
        <v>2</v>
      </c>
      <c r="D4" s="20"/>
      <c r="E4" s="20"/>
      <c r="G4" s="11"/>
      <c r="H4" s="11"/>
      <c r="K4" s="12"/>
    </row>
    <row r="5" spans="2:16" ht="19.5" customHeight="1" x14ac:dyDescent="0.55000000000000004">
      <c r="C5" s="16"/>
      <c r="D5" s="16" t="s">
        <v>3</v>
      </c>
      <c r="G5" s="11"/>
      <c r="H5" s="11"/>
      <c r="K5" s="12"/>
    </row>
    <row r="6" spans="2:16" ht="19.5" customHeight="1" x14ac:dyDescent="0.55000000000000004">
      <c r="C6" s="16"/>
      <c r="D6" s="16" t="s">
        <v>4</v>
      </c>
      <c r="G6" s="11"/>
      <c r="H6" s="11"/>
      <c r="K6" s="12"/>
    </row>
    <row r="7" spans="2:16" ht="19.5" customHeight="1" x14ac:dyDescent="0.55000000000000004">
      <c r="C7" s="16" t="s">
        <v>5</v>
      </c>
      <c r="D7" s="19"/>
      <c r="E7" s="18"/>
      <c r="G7" s="11"/>
      <c r="H7" s="11"/>
      <c r="K7" s="12"/>
    </row>
    <row r="8" spans="2:16" ht="9" customHeight="1" x14ac:dyDescent="0.55000000000000004">
      <c r="D8" s="19"/>
      <c r="G8" s="11"/>
      <c r="H8" s="11"/>
      <c r="K8" s="12"/>
    </row>
    <row r="9" spans="2:16" ht="20" x14ac:dyDescent="0.55000000000000004">
      <c r="C9" s="16"/>
      <c r="D9" s="105" t="s">
        <v>6</v>
      </c>
      <c r="E9" s="106"/>
      <c r="F9" s="105" t="s">
        <v>48</v>
      </c>
      <c r="G9" s="106"/>
      <c r="H9" s="6"/>
      <c r="I9" s="6"/>
      <c r="J9" s="6"/>
      <c r="K9" s="90" t="s">
        <v>49</v>
      </c>
      <c r="L9" s="90"/>
      <c r="N9" s="7" t="s">
        <v>9</v>
      </c>
    </row>
    <row r="10" spans="2:16" ht="9.75" customHeight="1" x14ac:dyDescent="0.55000000000000004"/>
    <row r="11" spans="2:16" ht="18.75" customHeight="1" x14ac:dyDescent="0.55000000000000004">
      <c r="B11" s="102" t="s">
        <v>50</v>
      </c>
      <c r="C11" s="43"/>
      <c r="D11" s="93" t="s">
        <v>51</v>
      </c>
      <c r="E11" s="94"/>
      <c r="F11" s="31">
        <v>2000</v>
      </c>
      <c r="G11" s="8" t="s">
        <v>12</v>
      </c>
      <c r="J11" s="98" t="s">
        <v>52</v>
      </c>
      <c r="K11" s="51">
        <v>3000</v>
      </c>
      <c r="L11" s="8" t="s">
        <v>12</v>
      </c>
      <c r="N11" s="55" t="s">
        <v>53</v>
      </c>
      <c r="P11" s="9"/>
    </row>
    <row r="12" spans="2:16" x14ac:dyDescent="0.55000000000000004">
      <c r="B12" s="103"/>
      <c r="C12" s="44"/>
      <c r="D12" s="93" t="s">
        <v>54</v>
      </c>
      <c r="E12" s="94"/>
      <c r="F12" s="31">
        <v>7000</v>
      </c>
      <c r="G12" s="8" t="s">
        <v>55</v>
      </c>
      <c r="J12" s="99"/>
      <c r="K12" s="51">
        <v>9000</v>
      </c>
      <c r="L12" s="8" t="s">
        <v>55</v>
      </c>
      <c r="N12" s="55" t="s">
        <v>56</v>
      </c>
      <c r="P12" s="9"/>
    </row>
    <row r="13" spans="2:16" x14ac:dyDescent="0.55000000000000004">
      <c r="B13" s="103"/>
      <c r="C13" s="82" t="s">
        <v>57</v>
      </c>
      <c r="D13" s="83"/>
      <c r="E13" s="83"/>
      <c r="F13" s="34">
        <f>F11*F12</f>
        <v>14000000</v>
      </c>
      <c r="G13" s="8" t="s">
        <v>12</v>
      </c>
      <c r="J13" s="99"/>
      <c r="K13" s="52">
        <f>K11*K12</f>
        <v>27000000</v>
      </c>
      <c r="L13" s="8" t="s">
        <v>12</v>
      </c>
      <c r="N13" s="2" t="s">
        <v>21</v>
      </c>
      <c r="P13" s="9"/>
    </row>
    <row r="14" spans="2:16" ht="16.5" customHeight="1" x14ac:dyDescent="0.55000000000000004">
      <c r="B14" s="103"/>
      <c r="C14" s="14"/>
      <c r="D14" s="14"/>
      <c r="E14" s="14"/>
      <c r="F14" s="22"/>
      <c r="G14" s="23"/>
      <c r="H14" s="14"/>
      <c r="I14" s="14"/>
      <c r="J14" s="99"/>
      <c r="K14" s="14"/>
      <c r="N14" s="39"/>
      <c r="P14" s="9"/>
    </row>
    <row r="15" spans="2:16" x14ac:dyDescent="0.55000000000000004">
      <c r="B15" s="103"/>
      <c r="C15" s="41" t="s">
        <v>58</v>
      </c>
      <c r="D15" s="41"/>
      <c r="E15" s="42"/>
      <c r="F15" s="32">
        <v>4000000</v>
      </c>
      <c r="G15" s="13" t="s">
        <v>12</v>
      </c>
      <c r="H15" s="14"/>
      <c r="I15" s="14"/>
      <c r="J15" s="99"/>
      <c r="K15" s="53">
        <v>8000000</v>
      </c>
      <c r="L15" s="8" t="s">
        <v>12</v>
      </c>
      <c r="N15" s="55" t="s">
        <v>59</v>
      </c>
      <c r="P15" s="9"/>
    </row>
    <row r="16" spans="2:16" x14ac:dyDescent="0.55000000000000004">
      <c r="B16" s="103"/>
      <c r="C16" s="88" t="s">
        <v>32</v>
      </c>
      <c r="D16" s="88"/>
      <c r="E16" s="86"/>
      <c r="F16" s="32">
        <v>4000000</v>
      </c>
      <c r="G16" s="13" t="s">
        <v>12</v>
      </c>
      <c r="H16" s="14"/>
      <c r="I16" s="14"/>
      <c r="J16" s="99"/>
      <c r="K16" s="53">
        <v>8000000</v>
      </c>
      <c r="L16" s="8" t="s">
        <v>12</v>
      </c>
      <c r="N16" s="55" t="s">
        <v>60</v>
      </c>
    </row>
    <row r="17" spans="2:14" x14ac:dyDescent="0.55000000000000004">
      <c r="B17" s="103"/>
      <c r="C17" s="88" t="s">
        <v>34</v>
      </c>
      <c r="D17" s="88"/>
      <c r="E17" s="86"/>
      <c r="F17" s="32">
        <v>800000</v>
      </c>
      <c r="G17" s="13" t="s">
        <v>12</v>
      </c>
      <c r="H17" s="14"/>
      <c r="I17" s="14"/>
      <c r="J17" s="99"/>
      <c r="K17" s="53">
        <v>1800000</v>
      </c>
      <c r="L17" s="8" t="s">
        <v>12</v>
      </c>
      <c r="N17" s="55" t="s">
        <v>61</v>
      </c>
    </row>
    <row r="18" spans="2:14" x14ac:dyDescent="0.55000000000000004">
      <c r="B18" s="103"/>
      <c r="C18" s="87" t="s">
        <v>36</v>
      </c>
      <c r="D18" s="88"/>
      <c r="E18" s="86"/>
      <c r="F18" s="32">
        <v>5000000</v>
      </c>
      <c r="G18" s="13" t="s">
        <v>12</v>
      </c>
      <c r="H18" s="14"/>
      <c r="I18" s="14"/>
      <c r="J18" s="99"/>
      <c r="K18" s="53">
        <v>7000000</v>
      </c>
      <c r="L18" s="8" t="s">
        <v>12</v>
      </c>
      <c r="N18" s="55" t="s">
        <v>62</v>
      </c>
    </row>
    <row r="19" spans="2:14" ht="6.75" customHeight="1" x14ac:dyDescent="0.55000000000000004">
      <c r="B19" s="103"/>
      <c r="C19" s="14"/>
      <c r="D19" s="14"/>
      <c r="E19" s="14"/>
      <c r="F19" s="22"/>
      <c r="G19" s="23"/>
      <c r="H19" s="14"/>
      <c r="I19" s="14"/>
      <c r="J19" s="99"/>
      <c r="K19" s="14"/>
      <c r="N19" s="56"/>
    </row>
    <row r="20" spans="2:14" x14ac:dyDescent="0.55000000000000004">
      <c r="B20" s="103"/>
      <c r="C20" s="95" t="s">
        <v>38</v>
      </c>
      <c r="D20" s="96"/>
      <c r="E20" s="96"/>
      <c r="F20" s="35">
        <f>F13-F15-F16-F17-F18</f>
        <v>200000</v>
      </c>
      <c r="G20" s="13" t="s">
        <v>12</v>
      </c>
      <c r="H20" s="14"/>
      <c r="I20" s="14"/>
      <c r="J20" s="99"/>
      <c r="K20" s="54">
        <f>K13-K15-K16-K17-K18</f>
        <v>2200000</v>
      </c>
      <c r="L20" s="8" t="s">
        <v>12</v>
      </c>
      <c r="N20" s="57" t="s">
        <v>39</v>
      </c>
    </row>
    <row r="21" spans="2:14" x14ac:dyDescent="0.55000000000000004">
      <c r="B21" s="103"/>
      <c r="C21" s="45"/>
      <c r="D21" s="14"/>
      <c r="E21" s="14"/>
      <c r="F21" s="22"/>
      <c r="G21" s="23"/>
      <c r="H21" s="14"/>
      <c r="I21" s="14"/>
      <c r="J21" s="99"/>
      <c r="K21" s="14"/>
      <c r="N21" s="56"/>
    </row>
    <row r="22" spans="2:14" x14ac:dyDescent="0.55000000000000004">
      <c r="B22" s="104"/>
      <c r="C22" s="88" t="s">
        <v>63</v>
      </c>
      <c r="D22" s="88"/>
      <c r="E22" s="86"/>
      <c r="F22" s="35">
        <v>8800000</v>
      </c>
      <c r="G22" s="13" t="s">
        <v>12</v>
      </c>
      <c r="H22" s="14"/>
      <c r="I22" s="14"/>
      <c r="J22" s="100"/>
      <c r="K22" s="54">
        <f>K16+K17+K20</f>
        <v>12000000</v>
      </c>
      <c r="L22" s="8" t="s">
        <v>12</v>
      </c>
      <c r="N22" s="57" t="s">
        <v>39</v>
      </c>
    </row>
    <row r="23" spans="2:14" x14ac:dyDescent="0.55000000000000004">
      <c r="C23" s="14"/>
      <c r="D23" s="14"/>
      <c r="E23" s="14"/>
      <c r="F23" s="22"/>
      <c r="G23" s="23"/>
      <c r="H23" s="14"/>
      <c r="I23" s="14"/>
      <c r="J23" s="14"/>
      <c r="K23" s="22"/>
    </row>
    <row r="24" spans="2:14" x14ac:dyDescent="0.55000000000000004">
      <c r="C24" s="14"/>
      <c r="D24" s="14"/>
      <c r="E24" s="15" t="s">
        <v>44</v>
      </c>
      <c r="F24" s="36">
        <f>F15/F13</f>
        <v>0.2857142857142857</v>
      </c>
      <c r="G24" s="23"/>
      <c r="H24" s="14"/>
      <c r="I24" s="14"/>
      <c r="J24" s="14"/>
      <c r="K24" s="36">
        <f>K15/K13</f>
        <v>0.29629629629629628</v>
      </c>
    </row>
    <row r="25" spans="2:14" x14ac:dyDescent="0.55000000000000004">
      <c r="C25" s="14"/>
      <c r="D25" s="14"/>
      <c r="E25" s="15" t="s">
        <v>64</v>
      </c>
      <c r="F25" s="36">
        <f>F20/F13</f>
        <v>1.4285714285714285E-2</v>
      </c>
      <c r="G25" s="23"/>
      <c r="H25" s="14"/>
      <c r="I25" s="14"/>
      <c r="J25" s="14"/>
      <c r="K25" s="36">
        <f>K20/K13</f>
        <v>8.1481481481481488E-2</v>
      </c>
    </row>
    <row r="26" spans="2:14" ht="7.5" customHeight="1" x14ac:dyDescent="0.55000000000000004">
      <c r="C26" s="14"/>
      <c r="D26" s="14"/>
      <c r="E26" s="14"/>
      <c r="F26" s="37"/>
      <c r="G26" s="23"/>
      <c r="H26" s="14"/>
      <c r="I26" s="14"/>
      <c r="J26" s="14"/>
      <c r="K26" s="22"/>
    </row>
    <row r="27" spans="2:14" x14ac:dyDescent="0.55000000000000004">
      <c r="C27" s="14"/>
      <c r="D27" s="14"/>
      <c r="E27" s="14"/>
      <c r="F27" s="22"/>
      <c r="G27" s="23"/>
      <c r="H27" s="81" t="s">
        <v>65</v>
      </c>
      <c r="I27" s="81"/>
      <c r="J27" s="81"/>
      <c r="K27" s="38">
        <f>K22/F22-1</f>
        <v>0.36363636363636354</v>
      </c>
      <c r="N27" s="21"/>
    </row>
    <row r="28" spans="2:14" ht="6" customHeight="1" x14ac:dyDescent="0.55000000000000004">
      <c r="C28" s="14"/>
      <c r="D28" s="14"/>
      <c r="E28" s="14"/>
      <c r="F28" s="22"/>
      <c r="G28" s="23"/>
      <c r="H28" s="14"/>
      <c r="I28" s="14"/>
      <c r="J28" s="14"/>
      <c r="K28" s="22"/>
    </row>
    <row r="29" spans="2:14" x14ac:dyDescent="0.55000000000000004">
      <c r="N29" s="9"/>
    </row>
    <row r="30" spans="2:14" x14ac:dyDescent="0.55000000000000004">
      <c r="N30" s="9"/>
    </row>
    <row r="31" spans="2:14" x14ac:dyDescent="0.55000000000000004">
      <c r="N31" s="9"/>
    </row>
    <row r="32" spans="2:14" x14ac:dyDescent="0.55000000000000004">
      <c r="N32" s="9"/>
    </row>
    <row r="34" spans="14:14" customFormat="1" x14ac:dyDescent="0.55000000000000004">
      <c r="N34" s="9"/>
    </row>
    <row r="35" spans="14:14" customFormat="1" x14ac:dyDescent="0.55000000000000004">
      <c r="N35" s="9"/>
    </row>
    <row r="37" spans="14:14" customFormat="1" x14ac:dyDescent="0.55000000000000004">
      <c r="N37" s="9"/>
    </row>
    <row r="38" spans="14:14" customFormat="1" x14ac:dyDescent="0.55000000000000004">
      <c r="N38" s="9"/>
    </row>
  </sheetData>
  <mergeCells count="14">
    <mergeCell ref="B11:B22"/>
    <mergeCell ref="K9:L9"/>
    <mergeCell ref="D11:E11"/>
    <mergeCell ref="D12:E12"/>
    <mergeCell ref="H27:J27"/>
    <mergeCell ref="C16:E16"/>
    <mergeCell ref="C17:E17"/>
    <mergeCell ref="C18:E18"/>
    <mergeCell ref="D9:E9"/>
    <mergeCell ref="J11:J22"/>
    <mergeCell ref="C20:E20"/>
    <mergeCell ref="C22:E22"/>
    <mergeCell ref="C13:E13"/>
    <mergeCell ref="F9:G9"/>
  </mergeCells>
  <phoneticPr fontId="2"/>
  <pageMargins left="0.25" right="0.25" top="0.75" bottom="0.75" header="0.3" footer="0.3"/>
  <pageSetup paperSize="9" scale="70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1"/>
  <sheetViews>
    <sheetView showGridLines="0" topLeftCell="A4" zoomScale="40" zoomScaleNormal="40" workbookViewId="0">
      <selection activeCell="U23" sqref="U23:V23"/>
    </sheetView>
  </sheetViews>
  <sheetFormatPr defaultRowHeight="18" x14ac:dyDescent="0.55000000000000004"/>
  <cols>
    <col min="1" max="2" width="1.83203125" customWidth="1"/>
    <col min="3" max="3" width="60" customWidth="1"/>
    <col min="4" max="4" width="17.25" style="5" customWidth="1"/>
    <col min="5" max="5" width="3.83203125" style="1" customWidth="1"/>
    <col min="6" max="6" width="2" customWidth="1"/>
  </cols>
  <sheetData>
    <row r="1" spans="2:7" ht="26.5" x14ac:dyDescent="0.55000000000000004">
      <c r="B1" s="108" t="s">
        <v>66</v>
      </c>
      <c r="C1" s="108"/>
      <c r="E1" s="11"/>
    </row>
    <row r="2" spans="2:7" ht="23.25" customHeight="1" x14ac:dyDescent="0.55000000000000004">
      <c r="B2" s="109" t="s">
        <v>67</v>
      </c>
      <c r="C2" s="109"/>
      <c r="D2" s="109"/>
      <c r="E2" s="109"/>
      <c r="F2" s="109"/>
      <c r="G2" s="109"/>
    </row>
    <row r="3" spans="2:7" ht="22.5" x14ac:dyDescent="0.55000000000000004">
      <c r="B3" s="110" t="s">
        <v>68</v>
      </c>
      <c r="C3" s="110"/>
      <c r="D3" s="110"/>
      <c r="E3" s="11"/>
    </row>
    <row r="4" spans="2:7" ht="75.75" customHeight="1" x14ac:dyDescent="0.55000000000000004">
      <c r="B4" s="107" t="s">
        <v>69</v>
      </c>
      <c r="C4" s="107"/>
      <c r="D4" s="107"/>
      <c r="E4" s="58"/>
    </row>
    <row r="5" spans="2:7" s="60" customFormat="1" ht="22.5" x14ac:dyDescent="0.65">
      <c r="B5" s="111" t="s">
        <v>70</v>
      </c>
      <c r="C5" s="111"/>
      <c r="D5" s="111"/>
      <c r="E5" s="59"/>
    </row>
    <row r="6" spans="2:7" ht="33.75" customHeight="1" x14ac:dyDescent="0.55000000000000004">
      <c r="B6" s="107" t="s">
        <v>71</v>
      </c>
      <c r="C6" s="107"/>
      <c r="D6" s="107"/>
      <c r="E6" s="58"/>
    </row>
    <row r="7" spans="2:7" s="60" customFormat="1" ht="22.5" x14ac:dyDescent="0.65">
      <c r="B7" s="111" t="s">
        <v>72</v>
      </c>
      <c r="C7" s="111"/>
      <c r="D7" s="111"/>
      <c r="E7" s="59"/>
    </row>
    <row r="8" spans="2:7" ht="81.75" customHeight="1" x14ac:dyDescent="0.55000000000000004">
      <c r="B8" s="112" t="s">
        <v>73</v>
      </c>
      <c r="C8" s="112"/>
      <c r="D8" s="112"/>
      <c r="E8" s="58"/>
    </row>
    <row r="9" spans="2:7" ht="22.5" customHeight="1" x14ac:dyDescent="0.55000000000000004"/>
    <row r="10" spans="2:7" ht="18" customHeight="1" x14ac:dyDescent="0.55000000000000004">
      <c r="D10" s="61" t="s">
        <v>74</v>
      </c>
    </row>
    <row r="11" spans="2:7" ht="18" customHeight="1" x14ac:dyDescent="0.55000000000000004">
      <c r="B11" s="62" t="s">
        <v>75</v>
      </c>
      <c r="C11" s="63"/>
      <c r="D11" s="64">
        <f>D12+D13</f>
        <v>12000000</v>
      </c>
      <c r="E11"/>
    </row>
    <row r="12" spans="2:7" ht="18" customHeight="1" x14ac:dyDescent="0.55000000000000004">
      <c r="B12" s="113"/>
      <c r="C12" s="2" t="s">
        <v>76</v>
      </c>
      <c r="D12" s="65">
        <f>D20</f>
        <v>5000000</v>
      </c>
      <c r="E12" s="78" t="s">
        <v>77</v>
      </c>
      <c r="F12" s="9"/>
    </row>
    <row r="13" spans="2:7" ht="18" customHeight="1" x14ac:dyDescent="0.55000000000000004">
      <c r="B13" s="114"/>
      <c r="C13" s="2" t="s">
        <v>78</v>
      </c>
      <c r="D13" s="65">
        <f>D31</f>
        <v>7000000</v>
      </c>
      <c r="E13" s="78" t="s">
        <v>77</v>
      </c>
      <c r="F13" s="9"/>
    </row>
    <row r="14" spans="2:7" ht="18" customHeight="1" x14ac:dyDescent="0.55000000000000004">
      <c r="B14" s="115" t="s">
        <v>79</v>
      </c>
      <c r="C14" s="116"/>
      <c r="D14" s="66">
        <f>D15+D16</f>
        <v>3000000</v>
      </c>
      <c r="E14"/>
      <c r="F14" s="9"/>
    </row>
    <row r="15" spans="2:7" ht="18" customHeight="1" x14ac:dyDescent="0.55000000000000004">
      <c r="B15" s="113"/>
      <c r="C15" s="2" t="s">
        <v>80</v>
      </c>
      <c r="D15" s="65">
        <v>1000000</v>
      </c>
      <c r="E15"/>
      <c r="F15" s="9"/>
    </row>
    <row r="16" spans="2:7" ht="18" customHeight="1" x14ac:dyDescent="0.55000000000000004">
      <c r="B16" s="114"/>
      <c r="C16" s="2" t="s">
        <v>81</v>
      </c>
      <c r="D16" s="67">
        <v>2000000</v>
      </c>
      <c r="E16"/>
      <c r="F16" s="9"/>
    </row>
    <row r="17" spans="2:5" ht="18" customHeight="1" x14ac:dyDescent="0.55000000000000004">
      <c r="B17" s="68" t="s">
        <v>82</v>
      </c>
      <c r="C17" s="69"/>
      <c r="D17" s="70">
        <f>IF(D14&lt;=0,"999999",D11/D14)</f>
        <v>4</v>
      </c>
      <c r="E17" t="s">
        <v>83</v>
      </c>
    </row>
    <row r="18" spans="2:5" ht="32.25" customHeight="1" x14ac:dyDescent="0.55000000000000004">
      <c r="C18" s="14"/>
      <c r="D18" s="22"/>
      <c r="E18" s="23"/>
    </row>
    <row r="19" spans="2:5" ht="18" customHeight="1" x14ac:dyDescent="0.55000000000000004">
      <c r="D19" s="61" t="s">
        <v>74</v>
      </c>
    </row>
    <row r="20" spans="2:5" ht="18" customHeight="1" x14ac:dyDescent="0.55000000000000004">
      <c r="B20" s="71" t="s">
        <v>84</v>
      </c>
      <c r="C20" s="72"/>
      <c r="D20" s="73">
        <f>SUM(D21:D30)</f>
        <v>5000000</v>
      </c>
      <c r="E20"/>
    </row>
    <row r="21" spans="2:5" ht="18" customHeight="1" x14ac:dyDescent="0.55000000000000004">
      <c r="B21" s="74"/>
      <c r="C21" s="75" t="s">
        <v>85</v>
      </c>
      <c r="D21" s="76">
        <v>1000000</v>
      </c>
      <c r="E21"/>
    </row>
    <row r="22" spans="2:5" ht="18" customHeight="1" x14ac:dyDescent="0.55000000000000004">
      <c r="B22" s="74"/>
      <c r="C22" s="75" t="s">
        <v>85</v>
      </c>
      <c r="D22" s="76">
        <v>1000000</v>
      </c>
    </row>
    <row r="23" spans="2:5" ht="18" customHeight="1" x14ac:dyDescent="0.55000000000000004">
      <c r="B23" s="74"/>
      <c r="C23" s="75" t="s">
        <v>86</v>
      </c>
      <c r="D23" s="76">
        <v>3000000</v>
      </c>
      <c r="E23"/>
    </row>
    <row r="24" spans="2:5" ht="18" customHeight="1" x14ac:dyDescent="0.55000000000000004">
      <c r="B24" s="74"/>
      <c r="C24" s="75"/>
      <c r="D24" s="76"/>
      <c r="E24"/>
    </row>
    <row r="25" spans="2:5" ht="18" customHeight="1" x14ac:dyDescent="0.55000000000000004">
      <c r="B25" s="74"/>
      <c r="C25" s="75"/>
      <c r="D25" s="76"/>
      <c r="E25"/>
    </row>
    <row r="26" spans="2:5" ht="18" customHeight="1" x14ac:dyDescent="0.55000000000000004">
      <c r="B26" s="74"/>
      <c r="C26" s="75"/>
      <c r="D26" s="76"/>
      <c r="E26"/>
    </row>
    <row r="27" spans="2:5" ht="18" customHeight="1" x14ac:dyDescent="0.55000000000000004">
      <c r="B27" s="74"/>
      <c r="C27" s="75"/>
      <c r="D27" s="76"/>
      <c r="E27"/>
    </row>
    <row r="28" spans="2:5" ht="18" customHeight="1" x14ac:dyDescent="0.55000000000000004">
      <c r="B28" s="74"/>
      <c r="C28" s="75"/>
      <c r="D28" s="76"/>
      <c r="E28"/>
    </row>
    <row r="29" spans="2:5" ht="18" customHeight="1" x14ac:dyDescent="0.55000000000000004">
      <c r="B29" s="74"/>
      <c r="C29" s="75"/>
      <c r="D29" s="76"/>
      <c r="E29"/>
    </row>
    <row r="30" spans="2:5" ht="18" customHeight="1" x14ac:dyDescent="0.55000000000000004">
      <c r="B30" s="74"/>
      <c r="C30" s="75"/>
      <c r="D30" s="76"/>
    </row>
    <row r="31" spans="2:5" x14ac:dyDescent="0.55000000000000004">
      <c r="B31" s="71" t="s">
        <v>87</v>
      </c>
      <c r="C31" s="72"/>
      <c r="D31" s="73">
        <f>SUM(D32:D41)</f>
        <v>7000000</v>
      </c>
    </row>
    <row r="32" spans="2:5" x14ac:dyDescent="0.55000000000000004">
      <c r="B32" s="74"/>
      <c r="C32" s="75" t="s">
        <v>85</v>
      </c>
      <c r="D32" s="76">
        <v>2000000</v>
      </c>
    </row>
    <row r="33" spans="2:4" x14ac:dyDescent="0.55000000000000004">
      <c r="B33" s="74"/>
      <c r="C33" s="75" t="s">
        <v>85</v>
      </c>
      <c r="D33" s="76">
        <v>2000000</v>
      </c>
    </row>
    <row r="34" spans="2:4" x14ac:dyDescent="0.55000000000000004">
      <c r="B34" s="74"/>
      <c r="C34" s="75" t="s">
        <v>86</v>
      </c>
      <c r="D34" s="76">
        <v>3000000</v>
      </c>
    </row>
    <row r="35" spans="2:4" x14ac:dyDescent="0.55000000000000004">
      <c r="B35" s="74"/>
      <c r="C35" s="75"/>
      <c r="D35" s="76"/>
    </row>
    <row r="36" spans="2:4" x14ac:dyDescent="0.55000000000000004">
      <c r="B36" s="74"/>
      <c r="C36" s="75"/>
      <c r="D36" s="76"/>
    </row>
    <row r="37" spans="2:4" x14ac:dyDescent="0.55000000000000004">
      <c r="B37" s="74"/>
      <c r="C37" s="75"/>
      <c r="D37" s="76"/>
    </row>
    <row r="38" spans="2:4" x14ac:dyDescent="0.55000000000000004">
      <c r="B38" s="74"/>
      <c r="C38" s="75"/>
      <c r="D38" s="76"/>
    </row>
    <row r="39" spans="2:4" x14ac:dyDescent="0.55000000000000004">
      <c r="B39" s="74"/>
      <c r="C39" s="75"/>
      <c r="D39" s="76"/>
    </row>
    <row r="40" spans="2:4" x14ac:dyDescent="0.55000000000000004">
      <c r="B40" s="74"/>
      <c r="C40" s="75"/>
      <c r="D40" s="76"/>
    </row>
    <row r="41" spans="2:4" x14ac:dyDescent="0.55000000000000004">
      <c r="B41" s="77"/>
      <c r="C41" s="75"/>
      <c r="D41" s="76"/>
    </row>
  </sheetData>
  <mergeCells count="11">
    <mergeCell ref="B7:D7"/>
    <mergeCell ref="B8:D8"/>
    <mergeCell ref="B12:B13"/>
    <mergeCell ref="B14:C14"/>
    <mergeCell ref="B15:B16"/>
    <mergeCell ref="B6:D6"/>
    <mergeCell ref="B1:C1"/>
    <mergeCell ref="B2:G2"/>
    <mergeCell ref="B3:D3"/>
    <mergeCell ref="B4:D4"/>
    <mergeCell ref="B5:D5"/>
  </mergeCells>
  <phoneticPr fontId="2"/>
  <pageMargins left="0.25" right="0.25" top="0.75" bottom="0.75" header="0.3" footer="0.3"/>
  <pageSetup paperSize="9" scale="78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D773CFC55E2B45B936EC0F85CDE04C" ma:contentTypeVersion="10" ma:contentTypeDescription="新しいドキュメントを作成します。" ma:contentTypeScope="" ma:versionID="61306d9d796ef77d5562cd8c8ad0c1f7">
  <xsd:schema xmlns:xsd="http://www.w3.org/2001/XMLSchema" xmlns:xs="http://www.w3.org/2001/XMLSchema" xmlns:p="http://schemas.microsoft.com/office/2006/metadata/properties" xmlns:ns2="97d214e1-938a-44bb-9cd3-01e38c5eb5c1" xmlns:ns3="518146f0-1ff6-4923-9176-4829f8c48e50" targetNamespace="http://schemas.microsoft.com/office/2006/metadata/properties" ma:root="true" ma:fieldsID="5837337c9f00083fedb1374e0ec72732" ns2:_="" ns3:_="">
    <xsd:import namespace="97d214e1-938a-44bb-9cd3-01e38c5eb5c1"/>
    <xsd:import namespace="518146f0-1ff6-4923-9176-4829f8c48e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214e1-938a-44bb-9cd3-01e38c5eb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146f0-1ff6-4923-9176-4829f8c48e5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7d214e1-938a-44bb-9cd3-01e38c5eb5c1" xsi:nil="true"/>
    <SharedWithUsers xmlns="518146f0-1ff6-4923-9176-4829f8c48e5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31799E-EB40-4DF8-9F48-E16B99CE2A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6BEBC8-EEE6-4CF5-9000-236F1828B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214e1-938a-44bb-9cd3-01e38c5eb5c1"/>
    <ds:schemaRef ds:uri="518146f0-1ff6-4923-9176-4829f8c48e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635089-76D4-4FED-82B0-44DF37440AF7}">
  <ds:schemaRefs>
    <ds:schemaRef ds:uri="http://schemas.microsoft.com/office/2006/documentManagement/types"/>
    <ds:schemaRef ds:uri="http://purl.org/dc/terms/"/>
    <ds:schemaRef ds:uri="97d214e1-938a-44bb-9cd3-01e38c5eb5c1"/>
    <ds:schemaRef ds:uri="518146f0-1ff6-4923-9176-4829f8c48e50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宿泊施設の高付加価値化改修 </vt:lpstr>
      <vt:lpstr>観光施設・公的施設・交通事業</vt:lpstr>
      <vt:lpstr>（3分の2要件を確認する場合）債務償還年数チェックシート</vt:lpstr>
      <vt:lpstr>'（3分の2要件を確認する場合）債務償還年数チェックシート'!Print_Area</vt:lpstr>
      <vt:lpstr>観光施設・公的施設・交通事業!Print_Area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Tomotaka Hirabayashi</dc:creator>
  <cp:keywords/>
  <dc:description/>
  <cp:lastModifiedBy>Administrator</cp:lastModifiedBy>
  <cp:revision/>
  <cp:lastPrinted>2022-05-16T23:48:46Z</cp:lastPrinted>
  <dcterms:created xsi:type="dcterms:W3CDTF">2021-08-13T05:32:04Z</dcterms:created>
  <dcterms:modified xsi:type="dcterms:W3CDTF">2022-06-13T09:08:09Z</dcterms:modified>
  <cp:category/>
  <cp:contentStatus/>
</cp:coreProperties>
</file>