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１" sheetId="1" r:id="rId1"/>
  </sheets>
  <definedNames>
    <definedName name="_xlnm.Print_Area" localSheetId="0">'１'!$A$1:$BY$1001</definedName>
    <definedName name="_xlnm.Print_Area" localSheetId="0">'１'!$A$1:$BY$1001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X342" authorId="0">
      <text>
        <r>
          <rPr>
            <b/>
            <sz val="9"/>
            <color indexed="8"/>
            <rFont val="DejaVu Sans"/>
            <family val="2"/>
          </rPr>
          <t>普建単独</t>
        </r>
        <r>
          <rPr>
            <b/>
            <sz val="9"/>
            <color indexed="8"/>
            <rFont val="MS P ゴシック"/>
            <family val="3"/>
          </rPr>
          <t>+</t>
        </r>
        <r>
          <rPr>
            <b/>
            <sz val="9"/>
            <color indexed="8"/>
            <rFont val="DejaVu Sans"/>
            <family val="2"/>
          </rPr>
          <t>県受託事業</t>
        </r>
      </text>
    </comment>
    <comment ref="Y397" authorId="0">
      <text>
        <r>
          <rPr>
            <b/>
            <sz val="9"/>
            <color indexed="8"/>
            <rFont val="MS P ゴシック"/>
            <family val="3"/>
          </rPr>
          <t xml:space="preserve">Administrator:
</t>
        </r>
        <r>
          <rPr>
            <sz val="9"/>
            <color indexed="8"/>
            <rFont val="DejaVu Sans"/>
            <family val="2"/>
          </rPr>
          <t xml:space="preserve">決算書　公共用財産－（公共用財産上記）
</t>
        </r>
      </text>
    </comment>
    <comment ref="AU342" authorId="0">
      <text>
        <r>
          <rPr>
            <b/>
            <sz val="9"/>
            <color indexed="8"/>
            <rFont val="DejaVu Sans"/>
            <family val="2"/>
          </rPr>
          <t>普建単独</t>
        </r>
        <r>
          <rPr>
            <b/>
            <sz val="9"/>
            <color indexed="8"/>
            <rFont val="MS P ゴシック"/>
            <family val="3"/>
          </rPr>
          <t>+</t>
        </r>
        <r>
          <rPr>
            <b/>
            <sz val="9"/>
            <color indexed="8"/>
            <rFont val="DejaVu Sans"/>
            <family val="2"/>
          </rPr>
          <t>県受託事業</t>
        </r>
      </text>
    </comment>
  </commentList>
</comments>
</file>

<file path=xl/sharedStrings.xml><?xml version="1.0" encoding="utf-8"?>
<sst xmlns="http://schemas.openxmlformats.org/spreadsheetml/2006/main" count="1844" uniqueCount="1051">
  <si>
    <t>◇地勢・気象◇</t>
  </si>
  <si>
    <t>■市の位置</t>
  </si>
  <si>
    <t>位　置</t>
  </si>
  <si>
    <r>
      <rPr>
        <sz val="11"/>
        <rFont val="DejaVu Sans"/>
        <family val="2"/>
      </rPr>
      <t>東経　　</t>
    </r>
    <r>
      <rPr>
        <sz val="11"/>
        <rFont val="HGPｺﾞｼｯｸM"/>
        <family val="3"/>
      </rPr>
      <t>130°01'</t>
    </r>
  </si>
  <si>
    <r>
      <rPr>
        <sz val="11"/>
        <rFont val="DejaVu Sans"/>
        <family val="2"/>
      </rPr>
      <t>北緯　　　</t>
    </r>
    <r>
      <rPr>
        <sz val="11"/>
        <rFont val="HGPｺﾞｼｯｸM"/>
        <family val="3"/>
      </rPr>
      <t>33°11'</t>
    </r>
  </si>
  <si>
    <t>面　積</t>
  </si>
  <si>
    <r>
      <rPr>
        <sz val="11"/>
        <rFont val="HGPｺﾞｼｯｸM"/>
        <family val="3"/>
      </rPr>
      <t>195.40</t>
    </r>
    <r>
      <rPr>
        <sz val="11"/>
        <rFont val="DejaVu Sans"/>
        <family val="2"/>
      </rPr>
      <t>ｋ㎡</t>
    </r>
  </si>
  <si>
    <t>広がり</t>
  </si>
  <si>
    <r>
      <rPr>
        <sz val="11"/>
        <rFont val="DejaVu Sans"/>
        <family val="2"/>
      </rPr>
      <t>東西　</t>
    </r>
    <r>
      <rPr>
        <sz val="11"/>
        <rFont val="HGPｺﾞｼｯｸM"/>
        <family val="3"/>
      </rPr>
      <t>19.4</t>
    </r>
    <r>
      <rPr>
        <sz val="11"/>
        <rFont val="DejaVu Sans"/>
        <family val="2"/>
      </rPr>
      <t>ｋｍ</t>
    </r>
  </si>
  <si>
    <r>
      <rPr>
        <sz val="11"/>
        <rFont val="DejaVu Sans"/>
        <family val="2"/>
      </rPr>
      <t>南北　</t>
    </r>
    <r>
      <rPr>
        <sz val="11"/>
        <rFont val="HGPｺﾞｼｯｸM"/>
        <family val="3"/>
      </rPr>
      <t>18.4</t>
    </r>
    <r>
      <rPr>
        <sz val="11"/>
        <rFont val="DejaVu Sans"/>
        <family val="2"/>
      </rPr>
      <t>ｋｍ</t>
    </r>
  </si>
  <si>
    <t>■町別面積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</si>
  <si>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4</t>
    </r>
    <r>
      <rPr>
        <sz val="11"/>
        <rFont val="DejaVu Sans"/>
        <family val="2"/>
      </rPr>
      <t>月１日現在　単位：ｋ㎡・％）</t>
    </r>
  </si>
  <si>
    <t>区　分</t>
  </si>
  <si>
    <t>武雄町</t>
  </si>
  <si>
    <t>橘　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</si>
  <si>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</si>
  <si>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</si>
  <si>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</si>
  <si>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</si>
  <si>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</si>
  <si>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</si>
  <si>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</si>
  <si>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合　計</t>
  </si>
  <si>
    <t>構成比</t>
  </si>
  <si>
    <t>（資料：税務課）</t>
  </si>
  <si>
    <t>■地目別面積</t>
  </si>
  <si>
    <t>田</t>
  </si>
  <si>
    <t>畑</t>
  </si>
  <si>
    <t>山林原野</t>
  </si>
  <si>
    <t>宅地</t>
  </si>
  <si>
    <t>雑種地</t>
  </si>
  <si>
    <t>その他</t>
  </si>
  <si>
    <t>合計</t>
  </si>
  <si>
    <t>■天候（気候）</t>
  </si>
  <si>
    <t>年　月</t>
  </si>
  <si>
    <t>気　温（℃）</t>
  </si>
  <si>
    <r>
      <rPr>
        <sz val="11"/>
        <rFont val="DejaVu Sans"/>
        <family val="2"/>
      </rPr>
      <t>降雨量
（</t>
    </r>
    <r>
      <rPr>
        <sz val="11"/>
        <rFont val="HGPｺﾞｼｯｸM"/>
        <family val="3"/>
      </rPr>
      <t>mm</t>
    </r>
    <r>
      <rPr>
        <sz val="11"/>
        <rFont val="DejaVu Sans"/>
        <family val="2"/>
      </rPr>
      <t>）</t>
    </r>
  </si>
  <si>
    <t>最　高</t>
  </si>
  <si>
    <t>最　低</t>
  </si>
  <si>
    <t>平　均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</si>
  <si>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</si>
  <si>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1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</si>
  <si>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</si>
  <si>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3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</si>
  <si>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4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</si>
  <si>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5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</si>
  <si>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6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</si>
  <si>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7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</si>
  <si>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8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</si>
  <si>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</si>
  <si>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10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</si>
  <si>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11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</si>
  <si>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12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</si>
  <si>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H30</t>
    </r>
    <r>
      <rPr>
        <sz val="11"/>
        <rFont val="DejaVu Sans"/>
        <family val="2"/>
      </rPr>
      <t>年 年間</t>
    </r>
  </si>
  <si>
    <r>
      <rPr>
        <sz val="11"/>
        <rFont val="HGPｺﾞｼｯｸM"/>
        <family val="3"/>
      </rPr>
      <t>H29</t>
    </r>
    <r>
      <rPr>
        <sz val="11"/>
        <rFont val="DejaVu Sans"/>
        <family val="2"/>
      </rPr>
      <t>年 年間</t>
    </r>
  </si>
  <si>
    <t>（資料：広域圏消防本部）</t>
  </si>
  <si>
    <t>◇人口◇</t>
  </si>
  <si>
    <t>■人口・世帯数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</si>
  <si>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日現在　単位：人・世帯）</t>
    </r>
  </si>
  <si>
    <t>人口</t>
  </si>
  <si>
    <t>世帯数</t>
  </si>
  <si>
    <t>総数</t>
  </si>
  <si>
    <t>男</t>
  </si>
  <si>
    <t>女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</si>
  <si>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26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</si>
  <si>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</si>
  <si>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28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</si>
  <si>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</t>
    </r>
  </si>
  <si>
    <t>※外国人は含まない</t>
  </si>
  <si>
    <t>（資料：住民基本台帳）</t>
  </si>
  <si>
    <t>■人口動態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</si>
  <si>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P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　単位：人・組）</t>
    </r>
  </si>
  <si>
    <t>出生</t>
  </si>
  <si>
    <t>死亡</t>
  </si>
  <si>
    <t>転入</t>
  </si>
  <si>
    <t>転出</t>
  </si>
  <si>
    <t>婚姻</t>
  </si>
  <si>
    <t>離婚</t>
  </si>
  <si>
    <t>（資料：市民課）</t>
  </si>
  <si>
    <t>■人口の推移</t>
  </si>
  <si>
    <t>（単位：人・世帯）</t>
  </si>
  <si>
    <t>総人口</t>
  </si>
  <si>
    <t>昼間人口</t>
  </si>
  <si>
    <t>常住人口</t>
  </si>
  <si>
    <t>平成 ７年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</si>
  <si>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12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</si>
  <si>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17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</si>
  <si>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22</t>
    </r>
    <r>
      <rPr>
        <sz val="11"/>
        <rFont val="DejaVu Sans"/>
        <family val="2"/>
      </rPr>
      <t>年</t>
    </r>
  </si>
  <si>
    <t>―</t>
  </si>
  <si>
    <t>※年齢不詳者を除く</t>
  </si>
  <si>
    <t>（資料：国勢調査）</t>
  </si>
  <si>
    <t>■町別人口・世帯数</t>
  </si>
  <si>
    <r>
      <rPr>
        <sz val="10"/>
        <rFont val="DejaVu Sans"/>
        <family val="2"/>
      </rPr>
      <t>（平成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年</t>
    </r>
    <r>
      <rPr>
        <sz val="10"/>
        <rFont val="HGPｺﾞｼｯｸM"/>
        <family val="3"/>
      </rPr>
      <t>9</t>
    </r>
    <r>
      <rPr>
        <sz val="10"/>
        <rFont val="DejaVu Sans"/>
        <family val="2"/>
      </rPr>
      <t>月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日現在　単位：人・世帯・人</t>
    </r>
    <r>
      <rPr>
        <sz val="10"/>
        <rFont val="HGPｺﾞｼｯｸM"/>
        <family val="3"/>
      </rPr>
      <t>/</t>
    </r>
    <r>
      <rPr>
        <sz val="10"/>
        <rFont val="DejaVu Sans"/>
        <family val="2"/>
      </rPr>
      <t>㎢）</t>
    </r>
  </si>
  <si>
    <t>人口総数</t>
  </si>
  <si>
    <r>
      <rPr>
        <sz val="8"/>
        <rFont val="HGPｺﾞｼｯｸM"/>
        <family val="3"/>
      </rPr>
      <t>1</t>
    </r>
    <r>
      <rPr>
        <sz val="8"/>
        <rFont val="DejaVu Sans"/>
        <family val="2"/>
      </rPr>
      <t>世帯当り人口</t>
    </r>
  </si>
  <si>
    <t>人口密度</t>
  </si>
  <si>
    <t>総　数</t>
  </si>
  <si>
    <t>※外国人を含む</t>
  </si>
  <si>
    <t>■産業別就業者数（１５歳以上）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</si>
  <si>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10</t>
    </r>
    <r>
      <rPr>
        <sz val="11"/>
        <rFont val="DejaVu Sans"/>
        <family val="2"/>
      </rPr>
      <t>月１日現在　単位：人・％）</t>
    </r>
  </si>
  <si>
    <t>区　　分</t>
  </si>
  <si>
    <t>平成１７年</t>
  </si>
  <si>
    <t>平成２２年</t>
  </si>
  <si>
    <t>平成２７年</t>
  </si>
  <si>
    <t>就業者数</t>
  </si>
  <si>
    <t>総　　数</t>
  </si>
  <si>
    <t>第一次産業</t>
  </si>
  <si>
    <t>　農業</t>
  </si>
  <si>
    <t>　林業</t>
  </si>
  <si>
    <t>　漁業</t>
  </si>
  <si>
    <t>第二次産業</t>
  </si>
  <si>
    <t>　鉱業</t>
  </si>
  <si>
    <t>　建設業</t>
  </si>
  <si>
    <t>　製造業</t>
  </si>
  <si>
    <t>第三次産業</t>
  </si>
  <si>
    <t>　電気・ガス・水道業</t>
  </si>
  <si>
    <t>　情報通信・運輸業</t>
  </si>
  <si>
    <t>　卸売・小売業</t>
  </si>
  <si>
    <t>　金融・保険業</t>
  </si>
  <si>
    <t>　不動産業</t>
  </si>
  <si>
    <t>　サービス業</t>
  </si>
  <si>
    <t>　公務</t>
  </si>
  <si>
    <t>　分類不能</t>
  </si>
  <si>
    <t>■行政区別・男女別人口及び世帯数</t>
  </si>
  <si>
    <r>
      <rPr>
        <sz val="10"/>
        <rFont val="DejaVu Sans"/>
        <family val="2"/>
      </rPr>
      <t>（平成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年</t>
    </r>
    <r>
      <rPr>
        <sz val="10"/>
        <rFont val="HGPｺﾞｼｯｸM"/>
        <family val="3"/>
      </rPr>
      <t>9</t>
    </r>
    <r>
      <rPr>
        <sz val="10"/>
        <rFont val="DejaVu Sans"/>
        <family val="2"/>
      </rPr>
      <t>月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日現在　単位：人・世帯）</t>
    </r>
  </si>
  <si>
    <t>町 名</t>
  </si>
  <si>
    <t>行政区</t>
  </si>
  <si>
    <t>人　口</t>
  </si>
  <si>
    <t>計</t>
  </si>
  <si>
    <t>武雄</t>
  </si>
  <si>
    <t>東梅野</t>
  </si>
  <si>
    <t>上西山</t>
  </si>
  <si>
    <t>梅野</t>
  </si>
  <si>
    <t>下西山</t>
  </si>
  <si>
    <t>西梅野</t>
  </si>
  <si>
    <t>竹下町</t>
  </si>
  <si>
    <t>東真手野</t>
  </si>
  <si>
    <t>新町</t>
  </si>
  <si>
    <t>西真手野</t>
  </si>
  <si>
    <t>本町</t>
  </si>
  <si>
    <t>柚ノ木原</t>
  </si>
  <si>
    <t>宮野町</t>
  </si>
  <si>
    <t>多々良</t>
  </si>
  <si>
    <t>蓬莱町</t>
  </si>
  <si>
    <t>内町</t>
  </si>
  <si>
    <t>北永野</t>
  </si>
  <si>
    <t>桜町</t>
  </si>
  <si>
    <t>南永野</t>
  </si>
  <si>
    <t>永松</t>
  </si>
  <si>
    <t>内田</t>
  </si>
  <si>
    <t>西浦</t>
  </si>
  <si>
    <t>袴野</t>
  </si>
  <si>
    <t>松原</t>
  </si>
  <si>
    <t>宇土手</t>
  </si>
  <si>
    <t>中町</t>
  </si>
  <si>
    <t>八並</t>
  </si>
  <si>
    <t>矢筈</t>
  </si>
  <si>
    <t>川良</t>
  </si>
  <si>
    <t>神六</t>
  </si>
  <si>
    <t>小楠</t>
  </si>
  <si>
    <t>庭木</t>
  </si>
  <si>
    <t>花島</t>
  </si>
  <si>
    <t>高瀬</t>
  </si>
  <si>
    <t>永島</t>
  </si>
  <si>
    <t>弓野</t>
  </si>
  <si>
    <t>溝ノ上</t>
  </si>
  <si>
    <t>小田志</t>
  </si>
  <si>
    <t>昭和</t>
  </si>
  <si>
    <t>天神</t>
  </si>
  <si>
    <t>犬走</t>
  </si>
  <si>
    <t>踊瀬</t>
  </si>
  <si>
    <t>橘町</t>
  </si>
  <si>
    <t>二俣</t>
  </si>
  <si>
    <t>永尾</t>
  </si>
  <si>
    <t>沖永</t>
  </si>
  <si>
    <t>鳥海</t>
  </si>
  <si>
    <t>鳴瀬</t>
  </si>
  <si>
    <t>三間坂</t>
  </si>
  <si>
    <t>釈迦寺</t>
  </si>
  <si>
    <t>船の原</t>
  </si>
  <si>
    <t>片白</t>
  </si>
  <si>
    <t>上戸</t>
  </si>
  <si>
    <t>南片白</t>
  </si>
  <si>
    <t>今山</t>
  </si>
  <si>
    <t>大日</t>
  </si>
  <si>
    <t>下黒髪</t>
  </si>
  <si>
    <t>納手</t>
  </si>
  <si>
    <t>大野</t>
  </si>
  <si>
    <t>潮見</t>
  </si>
  <si>
    <t>宮野</t>
  </si>
  <si>
    <t>上野</t>
  </si>
  <si>
    <t>住吉団地</t>
  </si>
  <si>
    <t>小野原</t>
  </si>
  <si>
    <t>立野川内</t>
  </si>
  <si>
    <t>南楢崎</t>
  </si>
  <si>
    <t>北楢崎</t>
  </si>
  <si>
    <t>焼米</t>
  </si>
  <si>
    <t>追分</t>
  </si>
  <si>
    <t>甘久</t>
  </si>
  <si>
    <t>掛橋</t>
  </si>
  <si>
    <t>高橋</t>
  </si>
  <si>
    <t>木の元</t>
  </si>
  <si>
    <t>南上滝</t>
  </si>
  <si>
    <t>高野</t>
  </si>
  <si>
    <t>北上滝</t>
  </si>
  <si>
    <t>久津具</t>
  </si>
  <si>
    <t>中野</t>
  </si>
  <si>
    <t>北方</t>
  </si>
  <si>
    <t>黒尾</t>
  </si>
  <si>
    <t>馬神</t>
  </si>
  <si>
    <t>繁昌</t>
  </si>
  <si>
    <t>浦田</t>
  </si>
  <si>
    <t>川上</t>
  </si>
  <si>
    <t>西杵</t>
  </si>
  <si>
    <t>東宮裾</t>
  </si>
  <si>
    <t>川古山中</t>
  </si>
  <si>
    <t>西宮裾</t>
  </si>
  <si>
    <t>中山</t>
  </si>
  <si>
    <t>杉岳</t>
  </si>
  <si>
    <t>御所</t>
  </si>
  <si>
    <t>白仁田</t>
  </si>
  <si>
    <t>永野</t>
  </si>
  <si>
    <t>大渡</t>
  </si>
  <si>
    <t>上宿</t>
  </si>
  <si>
    <t>蔵堂</t>
  </si>
  <si>
    <t>皿宿</t>
  </si>
  <si>
    <t>永池</t>
  </si>
  <si>
    <t>下村</t>
  </si>
  <si>
    <t>椛島</t>
  </si>
  <si>
    <t>川内</t>
  </si>
  <si>
    <t>芦原</t>
  </si>
  <si>
    <t>附防</t>
  </si>
  <si>
    <t>医王寺</t>
  </si>
  <si>
    <t>菅牟田</t>
  </si>
  <si>
    <t>黒岩</t>
  </si>
  <si>
    <t>百堂原</t>
  </si>
  <si>
    <t>宿</t>
  </si>
  <si>
    <t>原</t>
  </si>
  <si>
    <t>本部山中</t>
  </si>
  <si>
    <t>■町別年齢５歳階級別人口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</si>
  <si>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日現在　単位：人）</t>
    </r>
  </si>
  <si>
    <r>
      <rPr>
        <sz val="9"/>
        <rFont val="HGPｺﾞｼｯｸM"/>
        <family val="3"/>
      </rPr>
      <t>0</t>
    </r>
    <r>
      <rPr>
        <sz val="9"/>
        <rFont val="DejaVu Sans"/>
        <family val="2"/>
      </rPr>
      <t>～４</t>
    </r>
  </si>
  <si>
    <r>
      <rPr>
        <sz val="9"/>
        <rFont val="HGPｺﾞｼｯｸM"/>
        <family val="3"/>
      </rPr>
      <t>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9</t>
    </r>
  </si>
  <si>
    <r>
      <rPr>
        <sz val="9"/>
        <rFont val="HGPｺﾞｼｯｸM"/>
        <family val="3"/>
      </rPr>
      <t>10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14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</si>
  <si>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19</t>
    </r>
  </si>
  <si>
    <r>
      <rPr>
        <sz val="9"/>
        <rFont val="HGPｺﾞｼｯｸM"/>
        <family val="3"/>
      </rPr>
      <t>20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24</t>
    </r>
  </si>
  <si>
    <r>
      <rPr>
        <sz val="9"/>
        <rFont val="HGPｺﾞｼｯｸM"/>
        <family val="3"/>
      </rPr>
      <t>25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29</t>
    </r>
  </si>
  <si>
    <r>
      <rPr>
        <sz val="9"/>
        <rFont val="HGPｺﾞｼｯｸM"/>
        <family val="3"/>
      </rPr>
      <t>30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34</t>
    </r>
  </si>
  <si>
    <r>
      <rPr>
        <sz val="9"/>
        <rFont val="HGPｺﾞｼｯｸM"/>
        <family val="3"/>
      </rPr>
      <t>35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39</t>
    </r>
  </si>
  <si>
    <r>
      <rPr>
        <sz val="9"/>
        <rFont val="HGPｺﾞｼｯｸM"/>
        <family val="3"/>
      </rPr>
      <t>40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44</t>
    </r>
  </si>
  <si>
    <r>
      <rPr>
        <sz val="9"/>
        <rFont val="HGPｺﾞｼｯｸM"/>
        <family val="3"/>
      </rPr>
      <t>45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49</t>
    </r>
  </si>
  <si>
    <t>市民課より</t>
  </si>
  <si>
    <t>武　雄</t>
  </si>
  <si>
    <t>橘</t>
  </si>
  <si>
    <t>朝　日</t>
  </si>
  <si>
    <t>若　木</t>
  </si>
  <si>
    <t>武　内</t>
  </si>
  <si>
    <t>東川登</t>
  </si>
  <si>
    <t>西川登</t>
  </si>
  <si>
    <t>山　内</t>
  </si>
  <si>
    <t>北　方</t>
  </si>
  <si>
    <r>
      <rPr>
        <sz val="9"/>
        <rFont val="HGPｺﾞｼｯｸM"/>
        <family val="3"/>
      </rPr>
      <t>50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54</t>
    </r>
  </si>
  <si>
    <r>
      <rPr>
        <sz val="9"/>
        <rFont val="HGPｺﾞｼｯｸM"/>
        <family val="3"/>
      </rPr>
      <t>55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59</t>
    </r>
  </si>
  <si>
    <r>
      <rPr>
        <sz val="9"/>
        <rFont val="HGPｺﾞｼｯｸM"/>
        <family val="3"/>
      </rPr>
      <t>60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64</t>
    </r>
  </si>
  <si>
    <r>
      <rPr>
        <sz val="9"/>
        <rFont val="HGPｺﾞｼｯｸM"/>
        <family val="3"/>
      </rPr>
      <t>65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69</t>
    </r>
  </si>
  <si>
    <r>
      <rPr>
        <sz val="9"/>
        <rFont val="HGPｺﾞｼｯｸM"/>
        <family val="3"/>
      </rPr>
      <t>70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74</t>
    </r>
  </si>
  <si>
    <r>
      <rPr>
        <sz val="9"/>
        <rFont val="HGPｺﾞｼｯｸM"/>
        <family val="3"/>
      </rPr>
      <t>75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79</t>
    </r>
  </si>
  <si>
    <r>
      <rPr>
        <sz val="9"/>
        <rFont val="HGPｺﾞｼｯｸM"/>
        <family val="3"/>
      </rPr>
      <t>80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84</t>
    </r>
  </si>
  <si>
    <r>
      <rPr>
        <sz val="9"/>
        <rFont val="HGPｺﾞｼｯｸM"/>
        <family val="3"/>
      </rPr>
      <t>85</t>
    </r>
    <r>
      <rPr>
        <sz val="9"/>
        <rFont val="DejaVu Sans"/>
        <family val="2"/>
      </rPr>
      <t>歳以上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</si>
  <si>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歳未満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</si>
  <si>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64</t>
    </r>
    <r>
      <rPr>
        <sz val="9"/>
        <rFont val="DejaVu Sans"/>
        <family val="2"/>
      </rPr>
      <t>歳</t>
    </r>
  </si>
  <si>
    <r>
      <rPr>
        <sz val="9"/>
        <rFont val="HGPｺﾞｼｯｸM"/>
        <family val="3"/>
      </rPr>
      <t>65</t>
    </r>
    <r>
      <rPr>
        <sz val="9"/>
        <rFont val="DejaVu Sans"/>
        <family val="2"/>
      </rPr>
      <t>歳以上</t>
    </r>
  </si>
  <si>
    <t>◇行財政◇</t>
  </si>
  <si>
    <t>■市職員数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</si>
  <si>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4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単位：人）</t>
    </r>
  </si>
  <si>
    <t>区分</t>
  </si>
  <si>
    <t>職員数</t>
  </si>
  <si>
    <t>　会計課</t>
  </si>
  <si>
    <r>
      <rPr>
        <sz val="11"/>
        <rFont val="DejaVu Sans"/>
        <family val="2"/>
      </rPr>
      <t>市長事務部局計（</t>
    </r>
    <r>
      <rPr>
        <sz val="11"/>
        <rFont val="HGPｺﾞｼｯｸM"/>
        <family val="3"/>
      </rPr>
      <t>A</t>
    </r>
    <r>
      <rPr>
        <sz val="11"/>
        <rFont val="DejaVu Sans"/>
        <family val="2"/>
      </rPr>
      <t>）</t>
    </r>
  </si>
  <si>
    <t>　総務部</t>
  </si>
  <si>
    <t>　　総務課</t>
  </si>
  <si>
    <r>
      <rPr>
        <sz val="11"/>
        <rFont val="DejaVu Sans"/>
        <family val="2"/>
      </rPr>
      <t>市長事務部局外計（</t>
    </r>
    <r>
      <rPr>
        <sz val="11"/>
        <rFont val="HGPｺﾞｼｯｸM"/>
        <family val="3"/>
      </rPr>
      <t>B</t>
    </r>
    <r>
      <rPr>
        <sz val="11"/>
        <rFont val="DejaVu Sans"/>
        <family val="2"/>
      </rPr>
      <t>）</t>
    </r>
  </si>
  <si>
    <t>　　財政課</t>
  </si>
  <si>
    <t>　こども教育部</t>
  </si>
  <si>
    <t>　　資産管理課</t>
  </si>
  <si>
    <t>　　教育総務課</t>
  </si>
  <si>
    <t>　　　アセットマネジメント推進室</t>
  </si>
  <si>
    <t>　　こども未来課</t>
  </si>
  <si>
    <t>8(2)</t>
  </si>
  <si>
    <t>2(1)</t>
  </si>
  <si>
    <t>6(1)</t>
  </si>
  <si>
    <t>　　防災危機管理課</t>
  </si>
  <si>
    <r>
      <rPr>
        <sz val="11"/>
        <rFont val="HGPｺﾞｼｯｸM"/>
        <family val="3"/>
      </rPr>
      <t>5</t>
    </r>
    <r>
      <rPr>
        <sz val="11"/>
        <rFont val="DejaVu Sans"/>
        <family val="2"/>
      </rPr>
      <t>（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）</t>
    </r>
  </si>
  <si>
    <t>　　　放課後児童対策室</t>
  </si>
  <si>
    <t>　　税務課</t>
  </si>
  <si>
    <t>　　こどもの貧困対策課</t>
  </si>
  <si>
    <t>1(6)</t>
  </si>
  <si>
    <t>1(3)</t>
  </si>
  <si>
    <t>(3)</t>
  </si>
  <si>
    <t>　　市民協働課</t>
  </si>
  <si>
    <t>2(3)</t>
  </si>
  <si>
    <t>(2)</t>
  </si>
  <si>
    <t>　　学校教育課</t>
  </si>
  <si>
    <t>　　男女参画課</t>
  </si>
  <si>
    <t>1(4)</t>
  </si>
  <si>
    <t>1(1)</t>
  </si>
  <si>
    <t>　　新たな学校づくり推進室</t>
  </si>
  <si>
    <t>5(3)</t>
  </si>
  <si>
    <t>4(2)</t>
  </si>
  <si>
    <t>　企画部</t>
  </si>
  <si>
    <t>　　生涯学習課</t>
  </si>
  <si>
    <t>　　企画政策課</t>
  </si>
  <si>
    <t>7(2)</t>
  </si>
  <si>
    <t>6(2)</t>
  </si>
  <si>
    <t>　　文化課</t>
  </si>
  <si>
    <t>　　　土地対策室</t>
  </si>
  <si>
    <t>1(2)</t>
  </si>
  <si>
    <t>　　　地域交通対策室</t>
  </si>
  <si>
    <t>　議会事務局</t>
  </si>
  <si>
    <t>　　秘書課</t>
  </si>
  <si>
    <t>4(1)</t>
  </si>
  <si>
    <t>3(1)</t>
  </si>
  <si>
    <t>　選挙管理委員会事務局</t>
  </si>
  <si>
    <t>3(2)</t>
  </si>
  <si>
    <t>2(2)</t>
  </si>
  <si>
    <t>　　広報課</t>
  </si>
  <si>
    <t>9(1)</t>
  </si>
  <si>
    <t>8(1)</t>
  </si>
  <si>
    <t>　監査委員事務局</t>
  </si>
  <si>
    <t>　　　シティプロモーション室</t>
  </si>
  <si>
    <t>(6)</t>
  </si>
  <si>
    <t>(5)</t>
  </si>
  <si>
    <t>(1)</t>
  </si>
  <si>
    <t>　農業委員会事務局</t>
  </si>
  <si>
    <t>　　スポーツ課</t>
  </si>
  <si>
    <t>　固定資産評価審査委員会事務局</t>
  </si>
  <si>
    <t>(4)</t>
  </si>
  <si>
    <t>　　　国民ｽﾎﾟｰﾂ大会・全国障害者ｽﾎﾟｰﾂ大会準備室</t>
  </si>
  <si>
    <t>　上下水道部</t>
  </si>
  <si>
    <t>　　お結び課</t>
  </si>
  <si>
    <t>　　水道課</t>
  </si>
  <si>
    <t>　営業部</t>
  </si>
  <si>
    <t>　　下水道課</t>
  </si>
  <si>
    <t>　　商工観光課</t>
  </si>
  <si>
    <t>13(3)</t>
  </si>
  <si>
    <t>10(3)</t>
  </si>
  <si>
    <t>　杵藤地区広域市町村圏組合派遣</t>
  </si>
  <si>
    <t>　　　ハブ都市推進室</t>
  </si>
  <si>
    <t>3(3)</t>
  </si>
  <si>
    <t>　　企業立地課</t>
  </si>
  <si>
    <r>
      <rPr>
        <sz val="11"/>
        <rFont val="DejaVu Sans"/>
        <family val="2"/>
      </rPr>
      <t>総数（</t>
    </r>
    <r>
      <rPr>
        <sz val="11"/>
        <rFont val="HGPｺﾞｼｯｸM"/>
        <family val="3"/>
      </rPr>
      <t>A</t>
    </r>
    <r>
      <rPr>
        <sz val="11"/>
        <rFont val="DejaVu Sans"/>
        <family val="2"/>
      </rPr>
      <t>）＋（</t>
    </r>
    <r>
      <rPr>
        <sz val="11"/>
        <rFont val="HGPｺﾞｼｯｸM"/>
        <family val="3"/>
      </rPr>
      <t>B</t>
    </r>
    <r>
      <rPr>
        <sz val="11"/>
        <rFont val="DejaVu Sans"/>
        <family val="2"/>
      </rPr>
      <t>）</t>
    </r>
  </si>
  <si>
    <t>　　農林課</t>
  </si>
  <si>
    <t>※</t>
  </si>
  <si>
    <t>（）は兼務職員数</t>
  </si>
  <si>
    <t>（資料：総務課）</t>
  </si>
  <si>
    <t>　　　就農支援室</t>
  </si>
  <si>
    <t>　　競輪事業所</t>
  </si>
  <si>
    <t>　福祉部</t>
  </si>
  <si>
    <t>　　福祉課</t>
  </si>
  <si>
    <t>　　　発達障がい児支援室</t>
  </si>
  <si>
    <t>　　健康課</t>
  </si>
  <si>
    <t>30(1)</t>
  </si>
  <si>
    <t>23(1)</t>
  </si>
  <si>
    <t>　　市民課</t>
  </si>
  <si>
    <t>　まちづくり部</t>
  </si>
  <si>
    <t>　　建設課</t>
  </si>
  <si>
    <t>　　　六角川洪水調整等整備推進室</t>
  </si>
  <si>
    <t>　　都市計画課</t>
  </si>
  <si>
    <t>　　新幹線課</t>
  </si>
  <si>
    <t>　　環境課</t>
  </si>
  <si>
    <t>　　住まい支援課</t>
  </si>
  <si>
    <t>■市税収入状況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</si>
  <si>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年度</t>
    </r>
  </si>
  <si>
    <t>（単位：千円・％）</t>
  </si>
  <si>
    <t>市民税個人分</t>
  </si>
  <si>
    <t>市民税法人分</t>
  </si>
  <si>
    <t>固定資産税</t>
  </si>
  <si>
    <t>軽自動車税</t>
  </si>
  <si>
    <t>入湯税</t>
  </si>
  <si>
    <t>市たばこ税</t>
  </si>
  <si>
    <t>決算額</t>
  </si>
  <si>
    <t>（資料：財政課）</t>
  </si>
  <si>
    <t>■市有財産状況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</si>
  <si>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3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日現在）</t>
    </r>
  </si>
  <si>
    <t>土地開発基金（円）</t>
  </si>
  <si>
    <t>有価証券額（円）</t>
  </si>
  <si>
    <r>
      <rPr>
        <sz val="11"/>
        <rFont val="DejaVu Sans"/>
        <family val="2"/>
      </rPr>
      <t>土地</t>
    </r>
    <r>
      <rPr>
        <sz val="11"/>
        <rFont val="HGPｺﾞｼｯｸM"/>
        <family val="3"/>
      </rPr>
      <t>(</t>
    </r>
    <r>
      <rPr>
        <sz val="11"/>
        <rFont val="DejaVu Sans"/>
        <family val="2"/>
      </rPr>
      <t>山林を除く</t>
    </r>
    <r>
      <rPr>
        <sz val="11"/>
        <rFont val="HGPｺﾞｼｯｸM"/>
        <family val="3"/>
      </rPr>
      <t>)</t>
    </r>
    <r>
      <rPr>
        <sz val="11"/>
        <rFont val="DejaVu Sans"/>
        <family val="2"/>
      </rPr>
      <t>（㎡）</t>
    </r>
  </si>
  <si>
    <t>山林（㎡）</t>
  </si>
  <si>
    <t>建物（㎡）</t>
  </si>
  <si>
    <t>■普通会計決算状況</t>
  </si>
  <si>
    <t>（歳入）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</si>
  <si>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28</t>
    </r>
    <r>
      <rPr>
        <sz val="11"/>
        <rFont val="DejaVu Sans"/>
        <family val="2"/>
      </rPr>
      <t>年度</t>
    </r>
  </si>
  <si>
    <t>決　算　額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</si>
  <si>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</si>
  <si>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</si>
  <si>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</si>
  <si>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</si>
  <si>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</si>
  <si>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</si>
  <si>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</si>
  <si>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</si>
  <si>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</si>
  <si>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</si>
  <si>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</si>
  <si>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</si>
  <si>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</si>
  <si>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</si>
  <si>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</si>
  <si>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</si>
  <si>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</si>
  <si>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</si>
  <si>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</si>
  <si>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</si>
  <si>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</si>
  <si>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</si>
  <si>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</si>
  <si>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</si>
  <si>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（歳出）</t>
  </si>
  <si>
    <t>義務的経費</t>
  </si>
  <si>
    <t>人件費</t>
  </si>
  <si>
    <t>扶助費</t>
  </si>
  <si>
    <t>公債費</t>
  </si>
  <si>
    <t>投資的経費</t>
  </si>
  <si>
    <t>普通建設事業（補助）</t>
  </si>
  <si>
    <t>普通建設事業（単独）</t>
  </si>
  <si>
    <t>災害復旧事業</t>
  </si>
  <si>
    <t>物件費</t>
  </si>
  <si>
    <t>維持補修費</t>
  </si>
  <si>
    <t>補助費等</t>
  </si>
  <si>
    <t>積立金</t>
  </si>
  <si>
    <t>投資・出資金・貸付金</t>
  </si>
  <si>
    <t>繰出金</t>
  </si>
  <si>
    <t>歳出合計</t>
  </si>
  <si>
    <r>
      <rPr>
        <sz val="11"/>
        <rFont val="DejaVu Sans"/>
        <family val="2"/>
      </rPr>
      <t>■特別会計決算状況　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年度</t>
    </r>
  </si>
  <si>
    <t>（単位：千円）</t>
  </si>
  <si>
    <t>歳　入</t>
  </si>
  <si>
    <t>歳　出</t>
  </si>
  <si>
    <t>国民健康保険特別会計</t>
  </si>
  <si>
    <t>後期高齢者医療特別会計</t>
  </si>
  <si>
    <t>土地区画整理事業特別会計</t>
  </si>
  <si>
    <t>競輪事業特別会計</t>
  </si>
  <si>
    <t>給湯事業特別会計</t>
  </si>
  <si>
    <t>合　　計</t>
  </si>
  <si>
    <r>
      <rPr>
        <sz val="11"/>
        <rFont val="DejaVu Sans"/>
        <family val="2"/>
      </rPr>
      <t>■水道事業会計決算状況　　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年度</t>
    </r>
  </si>
  <si>
    <t>収　入</t>
  </si>
  <si>
    <t>支　出</t>
  </si>
  <si>
    <t>差　引</t>
  </si>
  <si>
    <t>水　道　事　業</t>
  </si>
  <si>
    <t>収　益　的</t>
  </si>
  <si>
    <t>資　本　的</t>
  </si>
  <si>
    <t>工業用水道事業</t>
  </si>
  <si>
    <t>（資料：水道課）</t>
  </si>
  <si>
    <r>
      <rPr>
        <sz val="11"/>
        <rFont val="DejaVu Sans"/>
        <family val="2"/>
      </rPr>
      <t>■下水道事業会計決算状況　　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年度</t>
    </r>
  </si>
  <si>
    <t>下　水　道　事　業</t>
  </si>
  <si>
    <t>（資料：下水道課）</t>
  </si>
  <si>
    <t>■行政財産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</si>
  <si>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3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日現在　単位：㎡）</t>
    </r>
  </si>
  <si>
    <t>土地（地籍）</t>
  </si>
  <si>
    <t>建　物　（延面積）</t>
  </si>
  <si>
    <t>木造</t>
  </si>
  <si>
    <t>非木造</t>
  </si>
  <si>
    <t>総　　　計</t>
  </si>
  <si>
    <t>公用財産計</t>
  </si>
  <si>
    <t>本庁舎</t>
  </si>
  <si>
    <t>山内支所</t>
  </si>
  <si>
    <t>北方支所</t>
  </si>
  <si>
    <t>公共用財産計</t>
  </si>
  <si>
    <t>学校</t>
  </si>
  <si>
    <t>公営住宅</t>
  </si>
  <si>
    <t>公園</t>
  </si>
  <si>
    <t>公民館</t>
  </si>
  <si>
    <t>広場等</t>
  </si>
  <si>
    <t>公衆便所</t>
  </si>
  <si>
    <t>消防用施設</t>
  </si>
  <si>
    <t>駐車場</t>
  </si>
  <si>
    <t>その他の施設</t>
  </si>
  <si>
    <t>◇建設◇</t>
  </si>
  <si>
    <t>■道路の状況</t>
  </si>
  <si>
    <t>（各年４月１日現在）</t>
  </si>
  <si>
    <t>区 分</t>
  </si>
  <si>
    <t>国　　道</t>
  </si>
  <si>
    <t>県　道　等</t>
  </si>
  <si>
    <t>市　　道</t>
  </si>
  <si>
    <r>
      <rPr>
        <sz val="11"/>
        <rFont val="DejaVu Sans"/>
        <family val="2"/>
      </rPr>
      <t xml:space="preserve">延長
</t>
    </r>
    <r>
      <rPr>
        <sz val="11"/>
        <rFont val="HGPｺﾞｼｯｸM"/>
        <family val="3"/>
      </rPr>
      <t>km</t>
    </r>
  </si>
  <si>
    <r>
      <rPr>
        <sz val="11"/>
        <rFont val="DejaVu Sans"/>
        <family val="2"/>
      </rPr>
      <t xml:space="preserve">舗装延長
</t>
    </r>
    <r>
      <rPr>
        <sz val="11"/>
        <rFont val="HGPｺﾞｼｯｸM"/>
        <family val="3"/>
      </rPr>
      <t>km</t>
    </r>
  </si>
  <si>
    <t>舗装率
％</t>
  </si>
  <si>
    <r>
      <rPr>
        <sz val="11"/>
        <rFont val="HGPｺﾞｼｯｸM"/>
        <family val="3"/>
      </rPr>
      <t>25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</si>
  <si>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26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</si>
  <si>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27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</si>
  <si>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28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</si>
  <si>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</t>
    </r>
  </si>
  <si>
    <t>（資料：県統計年鑑・建設課）</t>
  </si>
  <si>
    <t>■都市公園・緑地の状況</t>
  </si>
  <si>
    <t>■その他の公園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</si>
  <si>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日現在　単位：</t>
    </r>
    <r>
      <rPr>
        <sz val="11"/>
        <rFont val="HGPｺﾞｼｯｸM"/>
        <family val="3"/>
      </rPr>
      <t>ha</t>
    </r>
    <r>
      <rPr>
        <sz val="11"/>
        <rFont val="DejaVu Sans"/>
        <family val="2"/>
      </rPr>
      <t>）</t>
    </r>
  </si>
  <si>
    <t>名　　称</t>
  </si>
  <si>
    <t>面　　積</t>
  </si>
  <si>
    <t>街区公園</t>
  </si>
  <si>
    <t>楠川公園</t>
  </si>
  <si>
    <t>中央公園</t>
  </si>
  <si>
    <t>武雄工業団地児童公園</t>
  </si>
  <si>
    <t>一ノ坪公園</t>
  </si>
  <si>
    <t>本部ダム河畔公園</t>
  </si>
  <si>
    <t>武雄東児童遊園</t>
  </si>
  <si>
    <t>矢筈ダム河畔公園</t>
  </si>
  <si>
    <t>五反田公園</t>
  </si>
  <si>
    <t>川古の大楠公園</t>
  </si>
  <si>
    <t>-</t>
  </si>
  <si>
    <t>野田公園</t>
  </si>
  <si>
    <t>竹古場キルンの森公園</t>
  </si>
  <si>
    <t>黒尾町公園</t>
  </si>
  <si>
    <t>山内中央公園</t>
  </si>
  <si>
    <t>杉橋公園</t>
  </si>
  <si>
    <t>神六山公園</t>
  </si>
  <si>
    <t>梶原公園</t>
  </si>
  <si>
    <t>乳待坊公園</t>
  </si>
  <si>
    <t>都市緑地</t>
  </si>
  <si>
    <t>北方運動公園</t>
  </si>
  <si>
    <t>迎田緑地</t>
  </si>
  <si>
    <t>きたがた四季の丘公園</t>
  </si>
  <si>
    <t>筈町河畔公園</t>
  </si>
  <si>
    <t>大渡農村公園</t>
  </si>
  <si>
    <t>運動公園</t>
  </si>
  <si>
    <t>（資料：都市計画課、観光課ほか）</t>
  </si>
  <si>
    <t>白岩運動公園</t>
  </si>
  <si>
    <t>近隣公園</t>
  </si>
  <si>
    <t>丸山公園</t>
  </si>
  <si>
    <t>天神崎公園</t>
  </si>
  <si>
    <t>（資料：都市計画課）</t>
  </si>
  <si>
    <t>◇産業◇</t>
  </si>
  <si>
    <t>■産業（大分類）別事業所数及び従業者数</t>
  </si>
  <si>
    <t>（単位：事業所・人）</t>
  </si>
  <si>
    <t>事業所数</t>
  </si>
  <si>
    <t>従業者数</t>
  </si>
  <si>
    <t>総    数</t>
  </si>
  <si>
    <r>
      <rPr>
        <sz val="11"/>
        <rFont val="HGPｺﾞｼｯｸM"/>
        <family val="3"/>
      </rPr>
      <t>A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 xml:space="preserve">B </t>
    </r>
    <r>
      <rPr>
        <sz val="11"/>
        <rFont val="DejaVu Sans"/>
        <family val="2"/>
      </rPr>
      <t>農林漁業</t>
    </r>
  </si>
  <si>
    <r>
      <rPr>
        <sz val="11"/>
        <rFont val="HGPｺﾞｼｯｸM"/>
        <family val="3"/>
      </rPr>
      <t xml:space="preserve">C </t>
    </r>
    <r>
      <rPr>
        <sz val="11"/>
        <rFont val="DejaVu Sans"/>
        <family val="2"/>
      </rPr>
      <t>鉱業，採石業，砂利採取業</t>
    </r>
  </si>
  <si>
    <r>
      <rPr>
        <sz val="11"/>
        <rFont val="HGPｺﾞｼｯｸM"/>
        <family val="3"/>
      </rPr>
      <t xml:space="preserve">D </t>
    </r>
    <r>
      <rPr>
        <sz val="11"/>
        <rFont val="DejaVu Sans"/>
        <family val="2"/>
      </rPr>
      <t>建設業</t>
    </r>
  </si>
  <si>
    <r>
      <rPr>
        <sz val="11"/>
        <rFont val="HGPｺﾞｼｯｸM"/>
        <family val="3"/>
      </rPr>
      <t xml:space="preserve">E </t>
    </r>
    <r>
      <rPr>
        <sz val="11"/>
        <rFont val="DejaVu Sans"/>
        <family val="2"/>
      </rPr>
      <t>製造業</t>
    </r>
  </si>
  <si>
    <r>
      <rPr>
        <sz val="11"/>
        <rFont val="HGPｺﾞｼｯｸM"/>
        <family val="3"/>
      </rPr>
      <t xml:space="preserve">F </t>
    </r>
    <r>
      <rPr>
        <sz val="11"/>
        <rFont val="DejaVu Sans"/>
        <family val="2"/>
      </rPr>
      <t>電気・ガス・熱供給・水道業</t>
    </r>
  </si>
  <si>
    <r>
      <rPr>
        <sz val="11"/>
        <rFont val="HGPｺﾞｼｯｸM"/>
        <family val="3"/>
      </rPr>
      <t xml:space="preserve">G </t>
    </r>
    <r>
      <rPr>
        <sz val="11"/>
        <rFont val="DejaVu Sans"/>
        <family val="2"/>
      </rPr>
      <t>情報通信業</t>
    </r>
  </si>
  <si>
    <r>
      <rPr>
        <sz val="11"/>
        <rFont val="HGPｺﾞｼｯｸM"/>
        <family val="3"/>
      </rPr>
      <t xml:space="preserve">H </t>
    </r>
    <r>
      <rPr>
        <sz val="11"/>
        <rFont val="DejaVu Sans"/>
        <family val="2"/>
      </rPr>
      <t>運輸業，郵便業</t>
    </r>
  </si>
  <si>
    <r>
      <rPr>
        <sz val="11"/>
        <rFont val="HGPｺﾞｼｯｸM"/>
        <family val="3"/>
      </rPr>
      <t xml:space="preserve">I </t>
    </r>
    <r>
      <rPr>
        <sz val="11"/>
        <rFont val="DejaVu Sans"/>
        <family val="2"/>
      </rPr>
      <t>卸売業，小売業</t>
    </r>
  </si>
  <si>
    <r>
      <rPr>
        <sz val="11"/>
        <rFont val="HGPｺﾞｼｯｸM"/>
        <family val="3"/>
      </rPr>
      <t xml:space="preserve">J </t>
    </r>
    <r>
      <rPr>
        <sz val="11"/>
        <rFont val="DejaVu Sans"/>
        <family val="2"/>
      </rPr>
      <t>金融業，保険業</t>
    </r>
  </si>
  <si>
    <r>
      <rPr>
        <sz val="11"/>
        <rFont val="HGPｺﾞｼｯｸM"/>
        <family val="3"/>
      </rPr>
      <t xml:space="preserve">K </t>
    </r>
    <r>
      <rPr>
        <sz val="11"/>
        <rFont val="DejaVu Sans"/>
        <family val="2"/>
      </rPr>
      <t>不動産業，物品賃貸業</t>
    </r>
  </si>
  <si>
    <r>
      <rPr>
        <sz val="11"/>
        <rFont val="HGPｺﾞｼｯｸM"/>
        <family val="3"/>
      </rPr>
      <t xml:space="preserve">L </t>
    </r>
    <r>
      <rPr>
        <sz val="11"/>
        <rFont val="DejaVu Sans"/>
        <family val="2"/>
      </rPr>
      <t>学術研究， 専門・技術サービス業</t>
    </r>
  </si>
  <si>
    <r>
      <rPr>
        <sz val="11"/>
        <rFont val="HGPｺﾞｼｯｸM"/>
        <family val="3"/>
      </rPr>
      <t xml:space="preserve">M </t>
    </r>
    <r>
      <rPr>
        <sz val="11"/>
        <rFont val="DejaVu Sans"/>
        <family val="2"/>
      </rPr>
      <t>宿泊業，飲食サービス業</t>
    </r>
  </si>
  <si>
    <r>
      <rPr>
        <sz val="11"/>
        <rFont val="HGPｺﾞｼｯｸM"/>
        <family val="3"/>
      </rPr>
      <t xml:space="preserve">N </t>
    </r>
    <r>
      <rPr>
        <sz val="11"/>
        <rFont val="DejaVu Sans"/>
        <family val="2"/>
      </rPr>
      <t>生活関連サービス業，娯楽業</t>
    </r>
  </si>
  <si>
    <r>
      <rPr>
        <sz val="11"/>
        <rFont val="HGPｺﾞｼｯｸM"/>
        <family val="3"/>
      </rPr>
      <t xml:space="preserve">O </t>
    </r>
    <r>
      <rPr>
        <sz val="11"/>
        <rFont val="DejaVu Sans"/>
        <family val="2"/>
      </rPr>
      <t>教育，学習支援業</t>
    </r>
  </si>
  <si>
    <r>
      <rPr>
        <sz val="11"/>
        <rFont val="HGPｺﾞｼｯｸM"/>
        <family val="3"/>
      </rPr>
      <t xml:space="preserve">P </t>
    </r>
    <r>
      <rPr>
        <sz val="11"/>
        <rFont val="DejaVu Sans"/>
        <family val="2"/>
      </rPr>
      <t>医療，福祉</t>
    </r>
  </si>
  <si>
    <r>
      <rPr>
        <sz val="11"/>
        <rFont val="HGPｺﾞｼｯｸM"/>
        <family val="3"/>
      </rPr>
      <t xml:space="preserve">Q </t>
    </r>
    <r>
      <rPr>
        <sz val="11"/>
        <rFont val="DejaVu Sans"/>
        <family val="2"/>
      </rPr>
      <t>複合サービス事業</t>
    </r>
  </si>
  <si>
    <r>
      <rPr>
        <sz val="11"/>
        <rFont val="HGPｺﾞｼｯｸM"/>
        <family val="3"/>
      </rPr>
      <t xml:space="preserve">R </t>
    </r>
    <r>
      <rPr>
        <sz val="11"/>
        <rFont val="DejaVu Sans"/>
        <family val="2"/>
      </rPr>
      <t>サービス業</t>
    </r>
    <r>
      <rPr>
        <sz val="11"/>
        <rFont val="HGPｺﾞｼｯｸM"/>
        <family val="3"/>
      </rPr>
      <t>(</t>
    </r>
    <r>
      <rPr>
        <sz val="11"/>
        <rFont val="DejaVu Sans"/>
        <family val="2"/>
      </rPr>
      <t>他に分類されないもの</t>
    </r>
    <r>
      <rPr>
        <sz val="11"/>
        <rFont val="HGPｺﾞｼｯｸM"/>
        <family val="3"/>
      </rPr>
      <t>)</t>
    </r>
  </si>
  <si>
    <t>※公務員を除く</t>
  </si>
  <si>
    <r>
      <rPr>
        <sz val="11"/>
        <rFont val="DejaVu Sans"/>
        <family val="2"/>
      </rPr>
      <t>（資料：経済センサス　※平成</t>
    </r>
    <r>
      <rPr>
        <sz val="11"/>
        <rFont val="HGPｺﾞｼｯｸM"/>
        <family val="3"/>
      </rPr>
      <t>18</t>
    </r>
    <r>
      <rPr>
        <sz val="11"/>
        <rFont val="DejaVu Sans"/>
        <family val="2"/>
      </rPr>
      <t>年までは事業所・企業統計調査）</t>
    </r>
  </si>
  <si>
    <t>■人数規模別事業所数及び従業者数</t>
  </si>
  <si>
    <t>１～４人</t>
  </si>
  <si>
    <t>５～９人</t>
  </si>
  <si>
    <t>１０～１９人</t>
  </si>
  <si>
    <t>２０～２９人</t>
  </si>
  <si>
    <t>３０人以上</t>
  </si>
  <si>
    <t>派遣・下請従業者のみ</t>
  </si>
  <si>
    <t>【農業】</t>
  </si>
  <si>
    <t>■農業の概況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</si>
  <si>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単位：戸）</t>
    </r>
  </si>
  <si>
    <t>農　家　戸　数</t>
  </si>
  <si>
    <t>販売農家</t>
  </si>
  <si>
    <t>自給的農家</t>
  </si>
  <si>
    <t>主副業別農家数</t>
  </si>
  <si>
    <t>主業農家</t>
  </si>
  <si>
    <t>準主業農家</t>
  </si>
  <si>
    <t>副業的農家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</si>
  <si>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7</t>
    </r>
    <r>
      <rPr>
        <sz val="11"/>
        <rFont val="DejaVu Sans"/>
        <family val="2"/>
      </rPr>
      <t>年</t>
    </r>
  </si>
  <si>
    <t>（資料：農林業センサス）</t>
  </si>
  <si>
    <t>■経営耕地面積規模別農家数の推移</t>
  </si>
  <si>
    <t>例外
規定</t>
  </si>
  <si>
    <r>
      <rPr>
        <sz val="11"/>
        <rFont val="HGPｺﾞｼｯｸM"/>
        <family val="3"/>
      </rPr>
      <t xml:space="preserve">0.3ha
</t>
    </r>
    <r>
      <rPr>
        <sz val="11"/>
        <rFont val="DejaVu Sans"/>
        <family val="2"/>
      </rPr>
      <t>未満</t>
    </r>
  </si>
  <si>
    <r>
      <rPr>
        <sz val="11"/>
        <rFont val="HGPｺﾞｼｯｸM"/>
        <family val="3"/>
      </rPr>
      <t>0.3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0.5ha</t>
    </r>
  </si>
  <si>
    <r>
      <rPr>
        <sz val="11"/>
        <rFont val="HGPｺﾞｼｯｸM"/>
        <family val="3"/>
      </rPr>
      <t>0.5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1.0ha</t>
    </r>
  </si>
  <si>
    <r>
      <rPr>
        <sz val="11"/>
        <rFont val="HGPｺﾞｼｯｸM"/>
        <family val="3"/>
      </rPr>
      <t>1.0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1.5ha</t>
    </r>
  </si>
  <si>
    <r>
      <rPr>
        <sz val="11"/>
        <rFont val="HGPｺﾞｼｯｸM"/>
        <family val="3"/>
      </rPr>
      <t>1.5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2.0ha</t>
    </r>
  </si>
  <si>
    <r>
      <rPr>
        <sz val="11"/>
        <rFont val="HGPｺﾞｼｯｸM"/>
        <family val="3"/>
      </rPr>
      <t>2.0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2.5ha</t>
    </r>
  </si>
  <si>
    <r>
      <rPr>
        <sz val="11"/>
        <rFont val="HGPｺﾞｼｯｸM"/>
        <family val="3"/>
      </rPr>
      <t>2.5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3.0ha</t>
    </r>
  </si>
  <si>
    <r>
      <rPr>
        <sz val="11"/>
        <rFont val="HGPｺﾞｼｯｸM"/>
        <family val="3"/>
      </rPr>
      <t>3.0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5.0ha</t>
    </r>
  </si>
  <si>
    <r>
      <rPr>
        <sz val="11"/>
        <rFont val="HGPｺﾞｼｯｸM"/>
        <family val="3"/>
      </rPr>
      <t>5.0ha</t>
    </r>
    <r>
      <rPr>
        <sz val="11"/>
        <rFont val="DejaVu Sans"/>
        <family val="2"/>
      </rPr>
      <t>以上</t>
    </r>
  </si>
  <si>
    <t>■経営耕地面積の推移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</si>
  <si>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単位：ａ）</t>
    </r>
  </si>
  <si>
    <t>総面積</t>
  </si>
  <si>
    <t>果樹園</t>
  </si>
  <si>
    <t>■主要作物の作付面積及び収穫量</t>
  </si>
  <si>
    <r>
      <rPr>
        <sz val="11"/>
        <rFont val="DejaVu Sans"/>
        <family val="2"/>
      </rPr>
      <t>（　　　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単位：ｈａ・ｔ）</t>
    </r>
  </si>
  <si>
    <t>米</t>
  </si>
  <si>
    <t>小　麦</t>
  </si>
  <si>
    <t>大　麦</t>
  </si>
  <si>
    <t>大　豆</t>
  </si>
  <si>
    <t>たまねぎ</t>
  </si>
  <si>
    <t>作付面積</t>
  </si>
  <si>
    <t>収穫量</t>
  </si>
  <si>
    <t>（資料：農林水産統計年報）</t>
  </si>
  <si>
    <t>■作物別作付農家数・作付面積（販売目的）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</si>
  <si>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単位：戸・</t>
    </r>
    <r>
      <rPr>
        <sz val="11"/>
        <rFont val="HGSｺﾞｼｯｸM"/>
        <family val="3"/>
      </rPr>
      <t>ha</t>
    </r>
    <r>
      <rPr>
        <sz val="11"/>
        <rFont val="DejaVu Sans"/>
        <family val="2"/>
      </rPr>
      <t>）</t>
    </r>
  </si>
  <si>
    <t>稲</t>
  </si>
  <si>
    <t>麦　類</t>
  </si>
  <si>
    <t>いも類</t>
  </si>
  <si>
    <t>豆　類</t>
  </si>
  <si>
    <t>茶</t>
  </si>
  <si>
    <t>野　菜</t>
  </si>
  <si>
    <t>作付
農家</t>
  </si>
  <si>
    <t>作付
面積</t>
  </si>
  <si>
    <t>×</t>
  </si>
  <si>
    <t>■果樹の種類別栽培農家数（販売農家）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</si>
  <si>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単位：戸）</t>
    </r>
  </si>
  <si>
    <t>温州みかん</t>
  </si>
  <si>
    <t>その他柑橘類</t>
  </si>
  <si>
    <t>かき</t>
  </si>
  <si>
    <t>くり</t>
  </si>
  <si>
    <t>うめ</t>
  </si>
  <si>
    <t>ぶどう</t>
  </si>
  <si>
    <t>キウイ</t>
  </si>
  <si>
    <t>栽培戸数</t>
  </si>
  <si>
    <t>■家畜の飼育状況（販売農家）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</si>
  <si>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日現在）</t>
    </r>
  </si>
  <si>
    <t>乳用牛</t>
  </si>
  <si>
    <t>肉用牛</t>
  </si>
  <si>
    <t>豚</t>
  </si>
  <si>
    <t>採卵鶏</t>
  </si>
  <si>
    <t>ブロイラー</t>
  </si>
  <si>
    <t>戸数</t>
  </si>
  <si>
    <t>頭数</t>
  </si>
  <si>
    <t>羽数</t>
  </si>
  <si>
    <r>
      <rPr>
        <sz val="11"/>
        <rFont val="DejaVu Sans"/>
        <family val="2"/>
      </rPr>
      <t>（羽数：</t>
    </r>
    <r>
      <rPr>
        <sz val="11"/>
        <rFont val="HGSｺﾞｼｯｸM"/>
        <family val="3"/>
      </rPr>
      <t>100</t>
    </r>
    <r>
      <rPr>
        <sz val="11"/>
        <rFont val="DejaVu Sans"/>
        <family val="2"/>
      </rPr>
      <t>羽）</t>
    </r>
  </si>
  <si>
    <r>
      <rPr>
        <sz val="11"/>
        <rFont val="DejaVu Sans"/>
        <family val="2"/>
      </rPr>
      <t>■農地の転用状況　　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</si>
  <si>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単位：件・ａ）</t>
    </r>
  </si>
  <si>
    <t>住宅用地</t>
  </si>
  <si>
    <t>鉱工業用地</t>
  </si>
  <si>
    <t>公共用地</t>
  </si>
  <si>
    <t>その他の
業務用地</t>
  </si>
  <si>
    <t>植　林</t>
  </si>
  <si>
    <t>件数</t>
  </si>
  <si>
    <t>面積</t>
  </si>
  <si>
    <t>（資料：農業委員会）</t>
  </si>
  <si>
    <t>【林業】</t>
  </si>
  <si>
    <t>■森林の面積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</si>
  <si>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4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</t>
    </r>
    <r>
      <rPr>
        <sz val="11"/>
        <rFont val="HGSｺﾞｼｯｸM"/>
        <family val="3"/>
      </rPr>
      <t>ha</t>
    </r>
    <r>
      <rPr>
        <sz val="11"/>
        <rFont val="DejaVu Sans"/>
        <family val="2"/>
      </rPr>
      <t>）</t>
    </r>
  </si>
  <si>
    <t>武雄市
森林面積</t>
  </si>
  <si>
    <t>国　有　林</t>
  </si>
  <si>
    <t>民　有　林</t>
  </si>
  <si>
    <t>人工林</t>
  </si>
  <si>
    <t>天然林</t>
  </si>
  <si>
    <t>森林以外
の用途</t>
  </si>
  <si>
    <t>人工林率（％）</t>
  </si>
  <si>
    <t>竹林</t>
  </si>
  <si>
    <t>無立木地</t>
  </si>
  <si>
    <r>
      <rPr>
        <sz val="11"/>
        <rFont val="DejaVu Sans"/>
        <family val="2"/>
      </rPr>
      <t>人工林率</t>
    </r>
    <r>
      <rPr>
        <sz val="11"/>
        <rFont val="HGSｺﾞｼｯｸM"/>
        <family val="3"/>
      </rPr>
      <t>(</t>
    </r>
    <r>
      <rPr>
        <sz val="11"/>
        <rFont val="DejaVu Sans"/>
        <family val="2"/>
      </rPr>
      <t>％</t>
    </r>
    <r>
      <rPr>
        <sz val="11"/>
        <rFont val="HGSｺﾞｼｯｸM"/>
        <family val="3"/>
      </rPr>
      <t>)</t>
    </r>
  </si>
  <si>
    <t>（資料：佐賀県森林・林業統計要覧）</t>
  </si>
  <si>
    <t>【商業】</t>
  </si>
  <si>
    <t>■商業の推移</t>
  </si>
  <si>
    <r>
      <rPr>
        <sz val="11"/>
        <rFont val="DejaVu Sans"/>
        <family val="2"/>
      </rPr>
      <t>（各年</t>
    </r>
    <r>
      <rPr>
        <sz val="11"/>
        <rFont val="HGSｺﾞｼｯｸM"/>
        <family val="3"/>
      </rPr>
      <t>6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単位：事業所・人・万円）</t>
    </r>
  </si>
  <si>
    <t>事業所</t>
  </si>
  <si>
    <t>従業員数</t>
  </si>
  <si>
    <t>販売額</t>
  </si>
  <si>
    <r>
      <rPr>
        <sz val="11"/>
        <rFont val="HGSｺﾞｼｯｸM"/>
        <family val="3"/>
      </rPr>
      <t>1</t>
    </r>
    <r>
      <rPr>
        <sz val="11"/>
        <rFont val="DejaVu Sans"/>
        <family val="2"/>
      </rPr>
      <t>事業所当り
従業者数</t>
    </r>
  </si>
  <si>
    <r>
      <rPr>
        <sz val="11"/>
        <rFont val="HGSｺﾞｼｯｸM"/>
        <family val="3"/>
      </rPr>
      <t>1</t>
    </r>
    <r>
      <rPr>
        <sz val="11"/>
        <rFont val="DejaVu Sans"/>
        <family val="2"/>
      </rPr>
      <t>事業所当り
販売額</t>
    </r>
  </si>
  <si>
    <r>
      <rPr>
        <sz val="10"/>
        <rFont val="DejaVu Sans"/>
        <family val="2"/>
      </rPr>
      <t>従業者</t>
    </r>
    <r>
      <rPr>
        <sz val="10"/>
        <rFont val="HGSｺﾞｼｯｸM"/>
        <family val="3"/>
      </rPr>
      <t>1</t>
    </r>
    <r>
      <rPr>
        <sz val="10"/>
        <rFont val="DejaVu Sans"/>
        <family val="2"/>
      </rPr>
      <t>人当り
販売額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</si>
  <si>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11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</si>
  <si>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14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</si>
  <si>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16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</si>
  <si>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</si>
  <si>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</t>
    </r>
  </si>
  <si>
    <t>（資料：商業統計調査）</t>
  </si>
  <si>
    <t>■産業分類別事業所数・従業者数・年間商品販売額</t>
  </si>
  <si>
    <r>
      <rPr>
        <sz val="10"/>
        <rFont val="DejaVu Sans"/>
        <family val="2"/>
      </rPr>
      <t>（平成</t>
    </r>
    <r>
      <rPr>
        <sz val="10"/>
        <rFont val="HGSｺﾞｼｯｸM"/>
        <family val="3"/>
      </rPr>
      <t>26</t>
    </r>
    <r>
      <rPr>
        <sz val="10"/>
        <rFont val="DejaVu Sans"/>
        <family val="2"/>
      </rPr>
      <t>年</t>
    </r>
    <r>
      <rPr>
        <sz val="10"/>
        <rFont val="HGSｺﾞｼｯｸM"/>
        <family val="3"/>
      </rPr>
      <t>7</t>
    </r>
    <r>
      <rPr>
        <sz val="10"/>
        <rFont val="DejaVu Sans"/>
        <family val="2"/>
      </rPr>
      <t>月</t>
    </r>
    <r>
      <rPr>
        <sz val="10"/>
        <rFont val="HGSｺﾞｼｯｸM"/>
        <family val="3"/>
      </rPr>
      <t>1</t>
    </r>
    <r>
      <rPr>
        <sz val="10"/>
        <rFont val="DejaVu Sans"/>
        <family val="2"/>
      </rPr>
      <t>日現在　単位：事業所･人･万円）</t>
    </r>
  </si>
  <si>
    <t>年間商品販売額</t>
  </si>
  <si>
    <t>卸売業　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</si>
  <si>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</si>
  <si>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</si>
  <si>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</si>
  <si>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</si>
  <si>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</si>
  <si>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</si>
  <si>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</si>
  <si>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</si>
  <si>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</si>
  <si>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</si>
  <si>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</si>
  <si>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</si>
  <si>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【工業】</t>
  </si>
  <si>
    <r>
      <rPr>
        <sz val="11"/>
        <rFont val="DejaVu Sans"/>
        <family val="2"/>
      </rPr>
      <t>■工業の業種別実態（従業者</t>
    </r>
    <r>
      <rPr>
        <sz val="11"/>
        <rFont val="HGSｺﾞｼｯｸM"/>
        <family val="3"/>
      </rPr>
      <t>4</t>
    </r>
    <r>
      <rPr>
        <sz val="11"/>
        <rFont val="DejaVu Sans"/>
        <family val="2"/>
      </rPr>
      <t>人以上の事業所）</t>
    </r>
  </si>
  <si>
    <r>
      <rPr>
        <sz val="11"/>
        <rFont val="HGSｺﾞｼｯｸM"/>
        <family val="3"/>
      </rPr>
      <t>(</t>
    </r>
    <r>
      <rPr>
        <sz val="11"/>
        <rFont val="DejaVu Sans"/>
        <family val="2"/>
      </rPr>
      <t>各年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日現在　単位：万円・人）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</si>
  <si>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</si>
  <si>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</t>
    </r>
  </si>
  <si>
    <t>製造品出荷額等</t>
  </si>
  <si>
    <t>食料品</t>
  </si>
  <si>
    <t>飲料・たばこ・飼料</t>
  </si>
  <si>
    <t>繊維工業</t>
  </si>
  <si>
    <t>木材・木製品</t>
  </si>
  <si>
    <t>家具・装備品</t>
  </si>
  <si>
    <t>印刷・同関連業</t>
  </si>
  <si>
    <t>化学工業</t>
  </si>
  <si>
    <t>プラスチック製品</t>
  </si>
  <si>
    <t>なめし革・同製品・毛皮</t>
  </si>
  <si>
    <t>窯業・土石製品</t>
  </si>
  <si>
    <t>鉄鋼業</t>
  </si>
  <si>
    <t>金属製品</t>
  </si>
  <si>
    <t>はん用機械器具</t>
  </si>
  <si>
    <t>生産用機械器具</t>
  </si>
  <si>
    <t>電子部品・デバイス・電子回路</t>
  </si>
  <si>
    <t>電気機械器具</t>
  </si>
  <si>
    <t>情報通信機械器具</t>
  </si>
  <si>
    <t>輸送用機械器具</t>
  </si>
  <si>
    <t>その他の製造業</t>
  </si>
  <si>
    <r>
      <rPr>
        <sz val="11"/>
        <rFont val="DejaVu Sans"/>
        <family val="2"/>
      </rPr>
      <t>（資料：経済センサス</t>
    </r>
    <r>
      <rPr>
        <sz val="11"/>
        <rFont val="HGSｺﾞｼｯｸM"/>
        <family val="3"/>
      </rPr>
      <t>-</t>
    </r>
    <r>
      <rPr>
        <sz val="11"/>
        <rFont val="DejaVu Sans"/>
        <family val="2"/>
      </rPr>
      <t>活動調査、工業統計調査）</t>
    </r>
  </si>
  <si>
    <t>【観光】</t>
  </si>
  <si>
    <t>■観光客数</t>
  </si>
  <si>
    <t>（単位：千人）</t>
  </si>
  <si>
    <t>観光客数</t>
  </si>
  <si>
    <t>日帰り・宿泊別</t>
  </si>
  <si>
    <t>交通機関別</t>
  </si>
  <si>
    <t>発地別</t>
  </si>
  <si>
    <t>日帰り</t>
  </si>
  <si>
    <t>宿泊</t>
  </si>
  <si>
    <t>鉄道</t>
  </si>
  <si>
    <t>バス</t>
  </si>
  <si>
    <t>自家用車タクシー</t>
  </si>
  <si>
    <t>県内</t>
  </si>
  <si>
    <r>
      <rPr>
        <sz val="10"/>
        <rFont val="DejaVu Sans"/>
        <family val="2"/>
      </rPr>
      <t>九州</t>
    </r>
    <r>
      <rPr>
        <sz val="8"/>
        <rFont val="HGSｺﾞｼｯｸM"/>
        <family val="3"/>
      </rPr>
      <t>(</t>
    </r>
    <r>
      <rPr>
        <sz val="8"/>
        <rFont val="DejaVu Sans"/>
        <family val="2"/>
      </rPr>
      <t>佐賀を除く</t>
    </r>
    <r>
      <rPr>
        <sz val="8"/>
        <rFont val="HGSｺﾞｼｯｸM"/>
        <family val="3"/>
      </rPr>
      <t>)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</si>
  <si>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</si>
  <si>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</si>
  <si>
    <t>（資料：佐賀県観光客動態調査）</t>
  </si>
  <si>
    <t>【運輸・通信】</t>
  </si>
  <si>
    <t>■ＪＲ乗降客数</t>
  </si>
  <si>
    <t>（単位：人）</t>
  </si>
  <si>
    <t>乗車人員</t>
  </si>
  <si>
    <t>降車人員</t>
  </si>
  <si>
    <t>１日平均</t>
  </si>
  <si>
    <t>うち定期</t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</si>
  <si>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24</t>
    </r>
    <r>
      <rPr>
        <sz val="11"/>
        <rFont val="DejaVu Sans"/>
        <family val="2"/>
      </rPr>
      <t>年度</t>
    </r>
  </si>
  <si>
    <t>北　方　駅</t>
  </si>
  <si>
    <t>高　橋　駅</t>
  </si>
  <si>
    <t>武雄温泉駅</t>
  </si>
  <si>
    <t>永　尾　駅</t>
  </si>
  <si>
    <t>三 間 坂 駅</t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</si>
  <si>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</si>
  <si>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</si>
  <si>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</si>
  <si>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年度</t>
    </r>
  </si>
  <si>
    <t>（資料：佐賀県統計年鑑）</t>
  </si>
  <si>
    <t>■自動車保有台数</t>
  </si>
  <si>
    <t>（単位：台）</t>
  </si>
  <si>
    <t>乗合</t>
  </si>
  <si>
    <t>普通自動車</t>
  </si>
  <si>
    <t>軽自動車</t>
  </si>
  <si>
    <t>特殊、その他</t>
  </si>
  <si>
    <t>小型　２輪車</t>
  </si>
  <si>
    <t>原動機付自転車</t>
  </si>
  <si>
    <t>乗用</t>
  </si>
  <si>
    <t>貨物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</si>
  <si>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</si>
  <si>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21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</si>
  <si>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</si>
  <si>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23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</si>
  <si>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24</t>
    </r>
    <r>
      <rPr>
        <sz val="11"/>
        <rFont val="DejaVu Sans"/>
        <family val="2"/>
      </rPr>
      <t>年</t>
    </r>
  </si>
  <si>
    <t>■高速道路（武雄北方ＩＣ）利用状況</t>
  </si>
  <si>
    <t>流入台数</t>
  </si>
  <si>
    <t>普通車</t>
  </si>
  <si>
    <t>中型車</t>
  </si>
  <si>
    <t>大型車</t>
  </si>
  <si>
    <t>特大車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</si>
  <si>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24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</si>
  <si>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</si>
  <si>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</si>
  <si>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</si>
  <si>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年度</t>
    </r>
  </si>
  <si>
    <t>流出台数</t>
  </si>
  <si>
    <t>（資料：佐賀県統計年鑑・日本道路公団九州支社）</t>
  </si>
  <si>
    <t>◇民生◇</t>
  </si>
  <si>
    <t>■国民健康保険の被保険者・保険税・保険給付状況</t>
  </si>
  <si>
    <t>（単位：世帯・人・千円）</t>
  </si>
  <si>
    <t>被保険者</t>
  </si>
  <si>
    <t>保険税</t>
  </si>
  <si>
    <t>保険給付費</t>
  </si>
  <si>
    <t>療養諸費</t>
  </si>
  <si>
    <t>出産一時金</t>
  </si>
  <si>
    <t>葬祭費</t>
  </si>
  <si>
    <t>人数</t>
  </si>
  <si>
    <t>金額</t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</si>
  <si>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25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</si>
  <si>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26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</si>
  <si>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27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</si>
  <si>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28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</si>
  <si>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29</t>
    </r>
    <r>
      <rPr>
        <sz val="10"/>
        <rFont val="DejaVu Sans"/>
        <family val="2"/>
      </rPr>
      <t>年度</t>
    </r>
  </si>
  <si>
    <t>（資料：健康課）</t>
  </si>
  <si>
    <t>■医療施設の状況</t>
  </si>
  <si>
    <r>
      <rPr>
        <sz val="11"/>
        <rFont val="DejaVu Sans"/>
        <family val="2"/>
      </rPr>
      <t>（各年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月１日現在）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</si>
  <si>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月３日現在）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</si>
  <si>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月４日現在）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</si>
  <si>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月５日現在）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</si>
  <si>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月６日現在）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</si>
  <si>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月７日現在）</t>
    </r>
  </si>
  <si>
    <t>病　　院</t>
  </si>
  <si>
    <t>一般診療所</t>
  </si>
  <si>
    <t>歯科診療所</t>
  </si>
  <si>
    <t>施設数</t>
  </si>
  <si>
    <t>病床数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</si>
  <si>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年度</t>
    </r>
  </si>
  <si>
    <t>■原因別死亡者数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</si>
  <si>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単位：人）</t>
    </r>
  </si>
  <si>
    <t>脳血管疾患</t>
  </si>
  <si>
    <t>悪性　新生物</t>
  </si>
  <si>
    <t>心疾患</t>
  </si>
  <si>
    <t>不慮の事故</t>
  </si>
  <si>
    <t>肺炎･気管支炎</t>
  </si>
  <si>
    <t>老衰</t>
  </si>
  <si>
    <t>高血圧性疾患</t>
  </si>
  <si>
    <t>肝疾患</t>
  </si>
  <si>
    <t>全結核</t>
  </si>
  <si>
    <t>自殺</t>
  </si>
  <si>
    <t>■住宅の所有状況</t>
  </si>
  <si>
    <r>
      <rPr>
        <sz val="11"/>
        <rFont val="DejaVu Sans"/>
        <family val="2"/>
      </rPr>
      <t>（各年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月１日現在　単位：世帯）</t>
    </r>
  </si>
  <si>
    <t>持ち家</t>
  </si>
  <si>
    <t>公営借家</t>
  </si>
  <si>
    <t>民営借家</t>
  </si>
  <si>
    <t>給与住宅</t>
  </si>
  <si>
    <t>間借り</t>
  </si>
  <si>
    <t>平成７年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</si>
  <si>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</si>
  <si>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17</t>
    </r>
    <r>
      <rPr>
        <sz val="11"/>
        <rFont val="DejaVu Sans"/>
        <family val="2"/>
      </rPr>
      <t>年</t>
    </r>
  </si>
  <si>
    <t>■市営住宅の状況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</si>
  <si>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4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単位：戸）</t>
    </r>
  </si>
  <si>
    <t>木造
平屋建</t>
  </si>
  <si>
    <t>木造
２階建</t>
  </si>
  <si>
    <t>簡易耐火平屋建</t>
  </si>
  <si>
    <t>耐火
２階建</t>
  </si>
  <si>
    <t>簡易耐火
２階建</t>
  </si>
  <si>
    <t>中層耐火
３階建</t>
  </si>
  <si>
    <t>中層耐火構造
４階建</t>
  </si>
  <si>
    <t>中層耐火構造
５階建</t>
  </si>
  <si>
    <t>（資料：住まい支援課）</t>
  </si>
  <si>
    <t>■ごみ収集量・リサイクル収集の推移</t>
  </si>
  <si>
    <t>（単位：ｔ）</t>
  </si>
  <si>
    <t>可燃物</t>
  </si>
  <si>
    <t>不燃物</t>
  </si>
  <si>
    <t>粗大ゴミ</t>
  </si>
  <si>
    <t>ビン類</t>
  </si>
  <si>
    <t>缶類</t>
  </si>
  <si>
    <t>ペットボトル</t>
  </si>
  <si>
    <t>容器包装
プラスチック</t>
  </si>
  <si>
    <t>（資料：環境課）</t>
  </si>
  <si>
    <t>◇交通・防災◇</t>
  </si>
  <si>
    <t>■原因別交通事故数（人身事故）</t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</si>
  <si>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単位：件）</t>
    </r>
  </si>
  <si>
    <t>前方
不注意</t>
  </si>
  <si>
    <t>安全
不確認</t>
  </si>
  <si>
    <t>ハンドル・ブレーキ操作</t>
  </si>
  <si>
    <t>動静
不注視</t>
  </si>
  <si>
    <t>酒酔い</t>
  </si>
  <si>
    <t>安全
速度</t>
  </si>
  <si>
    <t>一時
不停止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</si>
  <si>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30</t>
    </r>
    <r>
      <rPr>
        <sz val="11"/>
        <rFont val="DejaVu Sans"/>
        <family val="2"/>
      </rPr>
      <t>年</t>
    </r>
  </si>
  <si>
    <t>（資料：武雄警察署）</t>
  </si>
  <si>
    <t>■原因別火災発生状況</t>
  </si>
  <si>
    <t>火遊び</t>
  </si>
  <si>
    <t>たきび</t>
  </si>
  <si>
    <t>たばこ</t>
  </si>
  <si>
    <t>コンロ</t>
  </si>
  <si>
    <t>マッチ
ライター</t>
  </si>
  <si>
    <t>ガソリン
油類</t>
  </si>
  <si>
    <t>放火</t>
  </si>
  <si>
    <t>電気
関係</t>
  </si>
  <si>
    <t>不明</t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</si>
  <si>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30</t>
    </r>
    <r>
      <rPr>
        <sz val="10"/>
        <rFont val="DejaVu Sans"/>
        <family val="2"/>
      </rPr>
      <t>年</t>
    </r>
  </si>
  <si>
    <t>（資料：武雄消防署）</t>
  </si>
  <si>
    <t>■救急車の出動回数</t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</si>
  <si>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単位：回・％）</t>
    </r>
  </si>
  <si>
    <t>火災</t>
  </si>
  <si>
    <t>風水害等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</si>
  <si>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</si>
  <si>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</si>
  <si>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</si>
  <si>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</si>
  <si>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</si>
  <si>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</si>
  <si>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</si>
  <si>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</si>
  <si>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内訳</t>
  </si>
  <si>
    <t>不搬送率</t>
  </si>
  <si>
    <t>搬送</t>
  </si>
  <si>
    <t>不搬送</t>
  </si>
  <si>
    <t>■救急車の搬送人員</t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</si>
  <si>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単位：人・％）</t>
    </r>
  </si>
  <si>
    <t>◇上水道◇</t>
  </si>
  <si>
    <t>■水道事業の状況</t>
  </si>
  <si>
    <t>給水件数
（件）</t>
  </si>
  <si>
    <t>給水人口
（人）</t>
  </si>
  <si>
    <t>普及率
（％）</t>
  </si>
  <si>
    <t>年間給水量
（㎥）</t>
  </si>
  <si>
    <r>
      <rPr>
        <sz val="9"/>
        <rFont val="HGSｺﾞｼｯｸM"/>
        <family val="3"/>
      </rPr>
      <t>1</t>
    </r>
    <r>
      <rPr>
        <sz val="9"/>
        <rFont val="DejaVu Sans"/>
        <family val="2"/>
      </rPr>
      <t>日当り平均給水量（㎥）</t>
    </r>
  </si>
  <si>
    <r>
      <rPr>
        <sz val="8"/>
        <rFont val="HGSｺﾞｼｯｸM"/>
        <family val="3"/>
      </rPr>
      <t>1</t>
    </r>
    <r>
      <rPr>
        <sz val="8"/>
        <rFont val="DejaVu Sans"/>
        <family val="2"/>
      </rPr>
      <t>日</t>
    </r>
    <r>
      <rPr>
        <sz val="8"/>
        <rFont val="HGSｺﾞｼｯｸM"/>
        <family val="3"/>
      </rPr>
      <t>1</t>
    </r>
    <r>
      <rPr>
        <sz val="8"/>
        <rFont val="DejaVu Sans"/>
        <family val="2"/>
      </rPr>
      <t>人当り平均給水量（Ｌ）</t>
    </r>
  </si>
  <si>
    <r>
      <rPr>
        <sz val="9"/>
        <rFont val="DejaVu Sans"/>
        <family val="2"/>
      </rPr>
      <t>配水管総延長（</t>
    </r>
    <r>
      <rPr>
        <sz val="9"/>
        <rFont val="HGSｺﾞｼｯｸM"/>
        <family val="3"/>
      </rPr>
      <t>km</t>
    </r>
    <r>
      <rPr>
        <sz val="9"/>
        <rFont val="DejaVu Sans"/>
        <family val="2"/>
      </rPr>
      <t>）</t>
    </r>
  </si>
  <si>
    <t>■用途別年間使用量</t>
  </si>
  <si>
    <t>（単位：㎥）</t>
  </si>
  <si>
    <t>家庭用</t>
  </si>
  <si>
    <t>営業用</t>
  </si>
  <si>
    <t>官公署用</t>
  </si>
  <si>
    <t>学校用</t>
  </si>
  <si>
    <t>プール用</t>
  </si>
  <si>
    <t>◇教育・文化◇</t>
  </si>
  <si>
    <t>■幼稚園</t>
  </si>
  <si>
    <t>園数</t>
  </si>
  <si>
    <t>学級数</t>
  </si>
  <si>
    <t>年齢別在園者数</t>
  </si>
  <si>
    <t>教員数</t>
  </si>
  <si>
    <t>３歳</t>
  </si>
  <si>
    <t>４歳</t>
  </si>
  <si>
    <t>５歳</t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</si>
  <si>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30</t>
    </r>
    <r>
      <rPr>
        <sz val="10"/>
        <rFont val="DejaVu Sans"/>
        <family val="2"/>
      </rPr>
      <t>年度</t>
    </r>
  </si>
  <si>
    <t>■認定こども園</t>
  </si>
  <si>
    <r>
      <rPr>
        <sz val="11"/>
        <rFont val="HGSｺﾞｼｯｸM"/>
        <family val="3"/>
      </rPr>
      <t>0</t>
    </r>
    <r>
      <rPr>
        <sz val="11"/>
        <rFont val="DejaVu Sans"/>
        <family val="2"/>
      </rPr>
      <t>～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</si>
  <si>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3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</si>
  <si>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4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</si>
  <si>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5</t>
    </r>
    <r>
      <rPr>
        <sz val="11"/>
        <rFont val="DejaVu Sans"/>
        <family val="2"/>
      </rPr>
      <t>歳</t>
    </r>
  </si>
  <si>
    <t>■小学校</t>
  </si>
  <si>
    <t>学校数</t>
  </si>
  <si>
    <t>児童数</t>
  </si>
  <si>
    <t>■中学校</t>
  </si>
  <si>
    <t>生徒数</t>
  </si>
  <si>
    <t>■小中学校の概況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</si>
  <si>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5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日現在）</t>
    </r>
  </si>
  <si>
    <t>児童・生徒数</t>
  </si>
  <si>
    <t>校地面積</t>
  </si>
  <si>
    <t>校舎</t>
  </si>
  <si>
    <t>普通</t>
  </si>
  <si>
    <t>特支</t>
  </si>
  <si>
    <t>小学校</t>
  </si>
  <si>
    <t>武雄小学校</t>
  </si>
  <si>
    <t>御船が丘小学校</t>
  </si>
  <si>
    <t>橘小学校</t>
  </si>
  <si>
    <t>朝日小学校</t>
  </si>
  <si>
    <t>若木小学校</t>
  </si>
  <si>
    <t>武内小学校</t>
  </si>
  <si>
    <t>東川登小学校</t>
  </si>
  <si>
    <t>西川登小学校</t>
  </si>
  <si>
    <t>山内東小学校</t>
  </si>
  <si>
    <t>　犬走分校</t>
  </si>
  <si>
    <t>　舟原分校</t>
  </si>
  <si>
    <t>山内西小学校</t>
  </si>
  <si>
    <t>　立野川内分校</t>
  </si>
  <si>
    <t>北方小学校</t>
  </si>
  <si>
    <t>中学校</t>
  </si>
  <si>
    <t>武雄中学校</t>
  </si>
  <si>
    <t>武雄北中学校</t>
  </si>
  <si>
    <t>川登中学校</t>
  </si>
  <si>
    <t>山内中学校</t>
  </si>
  <si>
    <t>北方中学校</t>
  </si>
  <si>
    <t>（資料：学校基本調査、教育総務課）</t>
  </si>
  <si>
    <t>■高等学校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</si>
  <si>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5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単位：人）</t>
    </r>
  </si>
  <si>
    <t>武雄高等学校</t>
  </si>
  <si>
    <t>（資料：各高等学校）</t>
  </si>
  <si>
    <t>■中学校卒業者の動向</t>
  </si>
  <si>
    <t>進学</t>
  </si>
  <si>
    <t>就職</t>
  </si>
  <si>
    <t>無業</t>
  </si>
  <si>
    <t>教育訓練機関等入学者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</si>
  <si>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年度</t>
    </r>
  </si>
  <si>
    <t>（資料：学校基本調査）</t>
  </si>
  <si>
    <t>■武雄市内の高等学校卒業者の動向</t>
  </si>
  <si>
    <t>■武雄市内の高等学校卒業者の産業別就職状況</t>
  </si>
  <si>
    <t>農業</t>
  </si>
  <si>
    <t>林業</t>
  </si>
  <si>
    <t>漁業</t>
  </si>
  <si>
    <t>建設業</t>
  </si>
  <si>
    <t>製造業</t>
  </si>
  <si>
    <t>卸売
小売業</t>
  </si>
  <si>
    <t>運輸
通信業</t>
  </si>
  <si>
    <t>電気・
ガス・
水道業</t>
  </si>
  <si>
    <t>サービス業</t>
  </si>
  <si>
    <t>金融業</t>
  </si>
  <si>
    <t>公務</t>
  </si>
  <si>
    <r>
      <rPr>
        <sz val="9"/>
        <rFont val="DejaVu Sans"/>
        <family val="2"/>
      </rPr>
      <t>平成</t>
    </r>
    <r>
      <rPr>
        <sz val="9"/>
        <rFont val="HGPｺﾞｼｯｸM"/>
        <family val="3"/>
      </rPr>
      <t>30</t>
    </r>
    <r>
      <rPr>
        <sz val="9"/>
        <rFont val="DejaVu Sans"/>
        <family val="2"/>
      </rPr>
      <t>年度</t>
    </r>
  </si>
  <si>
    <t>■武雄市図書館の利用状況</t>
  </si>
  <si>
    <t>（単位：人・％）</t>
  </si>
  <si>
    <t>館外閲覧
総数</t>
  </si>
  <si>
    <t>内　訳</t>
  </si>
  <si>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日平均</t>
    </r>
  </si>
  <si>
    <t>男女比率</t>
  </si>
  <si>
    <t>小学生以下</t>
  </si>
  <si>
    <t>中学生</t>
  </si>
  <si>
    <t>高校生</t>
  </si>
  <si>
    <t>一般</t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</si>
  <si>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25</t>
    </r>
    <r>
      <rPr>
        <sz val="10"/>
        <rFont val="DejaVu Sans"/>
        <family val="2"/>
      </rPr>
      <t xml:space="preserve">年度
（開館日数 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</si>
  <si>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26</t>
    </r>
    <r>
      <rPr>
        <sz val="10"/>
        <rFont val="DejaVu Sans"/>
        <family val="2"/>
      </rPr>
      <t xml:space="preserve">年度
（開館日数 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</si>
  <si>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27</t>
    </r>
    <r>
      <rPr>
        <sz val="10"/>
        <rFont val="DejaVu Sans"/>
        <family val="2"/>
      </rPr>
      <t xml:space="preserve">年度
（開館日数 </t>
    </r>
    <r>
      <rPr>
        <sz val="10"/>
        <rFont val="HGPｺﾞｼｯｸM"/>
        <family val="3"/>
      </rPr>
      <t>366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</si>
  <si>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28</t>
    </r>
    <r>
      <rPr>
        <sz val="10"/>
        <rFont val="DejaVu Sans"/>
        <family val="2"/>
      </rPr>
      <t>年度
（開館日数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</si>
  <si>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29</t>
    </r>
    <r>
      <rPr>
        <sz val="10"/>
        <rFont val="DejaVu Sans"/>
        <family val="2"/>
      </rPr>
      <t>年度
（開館日数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</si>
  <si>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t>※団体貸出分は含まない</t>
  </si>
  <si>
    <t>（資料：武雄市図書館・歴史資料館）</t>
  </si>
  <si>
    <t>■文化会館の利用状況</t>
  </si>
  <si>
    <t>（単位：日・件・％）</t>
  </si>
  <si>
    <t>大ホール</t>
  </si>
  <si>
    <t>小ホール</t>
  </si>
  <si>
    <t>ﾐｰﾃｨﾝｸﾞﾎｰﾙ</t>
  </si>
  <si>
    <t>市民ホール</t>
  </si>
  <si>
    <r>
      <rPr>
        <sz val="11"/>
        <rFont val="DejaVu Sans"/>
        <family val="2"/>
      </rPr>
      <t>会議室</t>
    </r>
    <r>
      <rPr>
        <sz val="11"/>
        <rFont val="HGPｺﾞｼｯｸM"/>
        <family val="3"/>
      </rPr>
      <t>(27</t>
    </r>
    <r>
      <rPr>
        <sz val="11"/>
        <rFont val="DejaVu Sans"/>
        <family val="2"/>
      </rPr>
      <t>室</t>
    </r>
    <r>
      <rPr>
        <sz val="11"/>
        <rFont val="HGPｺﾞｼｯｸM"/>
        <family val="3"/>
      </rPr>
      <t>)</t>
    </r>
  </si>
  <si>
    <r>
      <rPr>
        <sz val="11"/>
        <rFont val="DejaVu Sans"/>
        <family val="2"/>
      </rPr>
      <t xml:space="preserve">平成
</t>
    </r>
    <r>
      <rPr>
        <sz val="11"/>
        <rFont val="HGPｺﾞｼｯｸM"/>
        <family val="3"/>
      </rPr>
      <t xml:space="preserve">26
</t>
    </r>
    <r>
      <rPr>
        <sz val="11"/>
        <rFont val="DejaVu Sans"/>
        <family val="2"/>
      </rPr>
      <t>年度</t>
    </r>
  </si>
  <si>
    <t>使用日数</t>
  </si>
  <si>
    <t>使用件数</t>
  </si>
  <si>
    <t>稼働率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</si>
  <si>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27</t>
    </r>
    <r>
      <rPr>
        <sz val="11"/>
        <rFont val="DejaVu Sans"/>
        <family val="2"/>
      </rPr>
      <t>　年度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</si>
  <si>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28</t>
    </r>
    <r>
      <rPr>
        <sz val="11"/>
        <rFont val="DejaVu Sans"/>
        <family val="2"/>
      </rPr>
      <t>　年度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</si>
  <si>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　年度</t>
    </r>
  </si>
  <si>
    <t>（資料：文化会館）</t>
  </si>
  <si>
    <t>◇市民所得◇</t>
  </si>
  <si>
    <t>■市内総生産</t>
  </si>
  <si>
    <t>（単位：百万円・％）</t>
  </si>
  <si>
    <t>平成２６年度</t>
  </si>
  <si>
    <t>平成２７年度</t>
  </si>
  <si>
    <t>平成２８年度</t>
  </si>
  <si>
    <t>総生産額</t>
  </si>
  <si>
    <t>第１次産業</t>
  </si>
  <si>
    <t>水産業</t>
  </si>
  <si>
    <t>第２次産業</t>
  </si>
  <si>
    <t>鉱業</t>
  </si>
  <si>
    <t>第３次産業</t>
  </si>
  <si>
    <t>電気・ガス・水道・廃棄物処理業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</si>
  <si>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</si>
  <si>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</si>
  <si>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</si>
  <si>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</si>
  <si>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</si>
  <si>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</si>
  <si>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</si>
  <si>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教育</t>
  </si>
  <si>
    <t>保健衛生・社会事業</t>
  </si>
  <si>
    <t>その他サービス</t>
  </si>
  <si>
    <t>小計</t>
  </si>
  <si>
    <t>輸入品に課せられる税・関税</t>
  </si>
  <si>
    <t>（控除）資本形成に係る消費税</t>
  </si>
  <si>
    <t>市内総生産額</t>
  </si>
  <si>
    <t>（資料：市町民経済計算の概要）</t>
  </si>
  <si>
    <t>■市民分配所得</t>
  </si>
  <si>
    <t>雇用者報酬</t>
  </si>
  <si>
    <t>賃金・俸給</t>
  </si>
  <si>
    <t>社会保険等雇主負担</t>
  </si>
  <si>
    <t>財産所得</t>
  </si>
  <si>
    <t>受取</t>
  </si>
  <si>
    <t>支払</t>
  </si>
  <si>
    <t>企業所得（配当控除後）</t>
  </si>
  <si>
    <t>民間法人企業</t>
  </si>
  <si>
    <t>公的企業</t>
  </si>
  <si>
    <t>個人企業</t>
  </si>
  <si>
    <t>総額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</si>
</sst>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0.00_ "/>
    <numFmt numFmtId="166" formatCode="0.0_ "/>
    <numFmt numFmtId="167" formatCode="#,##0_);[RED]\(#,##0\)"/>
    <numFmt numFmtId="168" formatCode="#,##0"/>
    <numFmt numFmtId="169" formatCode="#,##0.00_);[RED]\(#,##0.00\)"/>
    <numFmt numFmtId="170" formatCode="0.0_);[RED]\(0.0\)"/>
    <numFmt numFmtId="171" formatCode="#,##0_ "/>
    <numFmt numFmtId="172" formatCode="#,##0.00_ "/>
    <numFmt numFmtId="173" formatCode="#,##0.0_ "/>
    <numFmt numFmtId="174" formatCode="0_);\(0\)"/>
    <numFmt numFmtId="175" formatCode="@"/>
    <numFmt numFmtId="176" formatCode="#,##0.0;[RED]\-#,##0.0"/>
    <numFmt numFmtId="177" formatCode="#,##0_ ;[RED]\-#,##0\ "/>
    <numFmt numFmtId="178" formatCode="#,##0;&quot;△ &quot;#,##0"/>
    <numFmt numFmtId="179" formatCode="#,##0.00_ ;[RED]\-#,##0.00\ "/>
    <numFmt numFmtId="180" formatCode="#,##0.00_);\(#,##0.00\)"/>
    <numFmt numFmtId="181" formatCode="M/D/YYYY"/>
    <numFmt numFmtId="182" formatCode="0_ "/>
    <numFmt numFmtId="183" formatCode="#,##0.0_);[RED]\(#,##0.0\)"/>
    <numFmt numFmtId="184" formatCode="0.00%"/>
    <numFmt numFmtId="185" formatCode="#,##0.0_ ;[RED]\-#,##0.0\ "/>
    <numFmt numFmtId="186" formatCode="#,##0.0;&quot;△ &quot;#,##0.0"/>
  </numFmts>
  <fonts count="31">
    <font>
      <sz val="11"/>
      <name val="ＭＳ Ｐゴシック"/>
      <family val="3"/>
    </font>
    <font>
      <sz val="10"/>
      <name val="Arial"/>
      <family val="0"/>
    </font>
    <font>
      <sz val="11"/>
      <name val="HGPｺﾞｼｯｸM"/>
      <family val="3"/>
    </font>
    <font>
      <b/>
      <sz val="14"/>
      <name val="DejaVu Sans"/>
      <family val="2"/>
    </font>
    <font>
      <sz val="14"/>
      <name val="HGPｺﾞｼｯｸM"/>
      <family val="3"/>
    </font>
    <font>
      <sz val="11"/>
      <name val="DejaVu Sans"/>
      <family val="2"/>
    </font>
    <font>
      <sz val="10"/>
      <name val="DejaVu Sans"/>
      <family val="2"/>
    </font>
    <font>
      <sz val="9"/>
      <name val="HGPｺﾞｼｯｸM"/>
      <family val="3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8"/>
      <name val="DejaVu Sans"/>
      <family val="2"/>
    </font>
    <font>
      <sz val="9"/>
      <name val="DejaVu Sans"/>
      <family val="2"/>
    </font>
    <font>
      <sz val="6"/>
      <name val="HGPｺﾞｼｯｸM"/>
      <family val="3"/>
    </font>
    <font>
      <b/>
      <sz val="11"/>
      <name val="DejaVu Sans"/>
      <family val="2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11"/>
      <color indexed="8"/>
      <name val="ＭＳ Ｐゴシック"/>
      <family val="3"/>
    </font>
    <font>
      <sz val="8"/>
      <name val="HGSｺﾞｼｯｸM"/>
      <family val="3"/>
    </font>
    <font>
      <sz val="5"/>
      <name val="DejaVu Sans"/>
      <family val="2"/>
    </font>
    <font>
      <sz val="6.5"/>
      <name val="DejaVu Sans"/>
      <family val="2"/>
    </font>
    <font>
      <sz val="8.5"/>
      <name val="DejaVu Sans"/>
      <family val="2"/>
    </font>
    <font>
      <sz val="11"/>
      <color indexed="10"/>
      <name val="DejaVu Sans"/>
      <family val="2"/>
    </font>
    <font>
      <b/>
      <sz val="14"/>
      <color indexed="8"/>
      <name val="DejaVu Sans"/>
      <family val="2"/>
    </font>
    <font>
      <sz val="11"/>
      <color indexed="8"/>
      <name val="DejaVu Sans"/>
      <family val="2"/>
    </font>
    <font>
      <b/>
      <sz val="9"/>
      <color indexed="8"/>
      <name val="DejaVu Sans"/>
      <family val="2"/>
    </font>
    <font>
      <b/>
      <sz val="9"/>
      <color indexed="8"/>
      <name val="MS P ゴシック"/>
      <family val="3"/>
    </font>
    <font>
      <sz val="9"/>
      <color indexed="8"/>
      <name val="DejaVu Sans"/>
      <family val="2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7" fontId="0" fillId="0" borderId="0" applyBorder="0" applyProtection="0">
      <alignment vertical="center"/>
    </xf>
  </cellStyleXfs>
  <cellXfs count="575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right" vertical="center"/>
    </xf>
    <xf numFmtId="164" fontId="6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4" fontId="5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/>
    </xf>
    <xf numFmtId="164" fontId="5" fillId="0" borderId="10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 vertical="center"/>
    </xf>
    <xf numFmtId="164" fontId="5" fillId="0" borderId="12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right" vertical="center"/>
    </xf>
    <xf numFmtId="165" fontId="8" fillId="0" borderId="13" xfId="0" applyNumberFormat="1" applyFont="1" applyBorder="1" applyAlignment="1">
      <alignment horizontal="right" vertical="center"/>
    </xf>
    <xf numFmtId="165" fontId="8" fillId="0" borderId="14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2" fillId="0" borderId="0" xfId="0" applyFont="1" applyAlignment="1">
      <alignment horizontal="left" vertical="center"/>
    </xf>
    <xf numFmtId="164" fontId="5" fillId="0" borderId="16" xfId="0" applyFont="1" applyBorder="1" applyAlignment="1">
      <alignment horizontal="center" vertical="center"/>
    </xf>
    <xf numFmtId="164" fontId="5" fillId="0" borderId="17" xfId="0" applyFont="1" applyBorder="1" applyAlignment="1">
      <alignment horizontal="center" vertical="center"/>
    </xf>
    <xf numFmtId="164" fontId="5" fillId="0" borderId="18" xfId="0" applyFont="1" applyBorder="1" applyAlignment="1">
      <alignment horizontal="center" vertical="center" wrapText="1"/>
    </xf>
    <xf numFmtId="164" fontId="5" fillId="0" borderId="19" xfId="0" applyFont="1" applyBorder="1" applyAlignment="1">
      <alignment horizontal="center" vertical="center"/>
    </xf>
    <xf numFmtId="164" fontId="2" fillId="0" borderId="11" xfId="0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 vertical="center"/>
    </xf>
    <xf numFmtId="164" fontId="2" fillId="0" borderId="20" xfId="0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horizontal="right" vertical="center"/>
    </xf>
    <xf numFmtId="166" fontId="2" fillId="0" borderId="23" xfId="0" applyNumberFormat="1" applyFont="1" applyBorder="1" applyAlignment="1">
      <alignment horizontal="right" vertical="center"/>
    </xf>
    <xf numFmtId="166" fontId="2" fillId="0" borderId="24" xfId="0" applyNumberFormat="1" applyFont="1" applyBorder="1" applyAlignment="1">
      <alignment horizontal="right" vertical="center"/>
    </xf>
    <xf numFmtId="164" fontId="2" fillId="0" borderId="24" xfId="0" applyFont="1" applyBorder="1" applyAlignment="1">
      <alignment vertical="center"/>
    </xf>
    <xf numFmtId="164" fontId="2" fillId="0" borderId="25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4" fontId="2" fillId="0" borderId="27" xfId="0" applyFont="1" applyBorder="1" applyAlignment="1">
      <alignment horizontal="right" vertical="center"/>
    </xf>
    <xf numFmtId="166" fontId="2" fillId="0" borderId="28" xfId="0" applyNumberFormat="1" applyFont="1" applyBorder="1" applyAlignment="1">
      <alignment horizontal="right" vertical="center"/>
    </xf>
    <xf numFmtId="164" fontId="2" fillId="0" borderId="29" xfId="0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right" vertical="center"/>
    </xf>
    <xf numFmtId="164" fontId="5" fillId="0" borderId="0" xfId="0" applyFont="1" applyAlignment="1">
      <alignment horizontal="right" vertical="center"/>
    </xf>
    <xf numFmtId="164" fontId="9" fillId="0" borderId="0" xfId="0" applyFont="1" applyAlignment="1">
      <alignment vertical="center"/>
    </xf>
    <xf numFmtId="167" fontId="5" fillId="0" borderId="3" xfId="20" applyFont="1" applyBorder="1" applyAlignment="1" applyProtection="1">
      <alignment horizontal="center" vertical="center"/>
      <protection/>
    </xf>
    <xf numFmtId="167" fontId="9" fillId="0" borderId="0" xfId="20" applyFont="1" applyBorder="1" applyAlignment="1" applyProtection="1">
      <alignment vertical="center"/>
      <protection/>
    </xf>
    <xf numFmtId="167" fontId="2" fillId="0" borderId="0" xfId="20" applyFont="1" applyBorder="1" applyAlignment="1" applyProtection="1">
      <alignment vertical="center"/>
      <protection/>
    </xf>
    <xf numFmtId="164" fontId="2" fillId="0" borderId="0" xfId="0" applyFont="1" applyBorder="1" applyAlignment="1">
      <alignment vertical="center"/>
    </xf>
    <xf numFmtId="167" fontId="5" fillId="0" borderId="1" xfId="20" applyFont="1" applyBorder="1" applyAlignment="1" applyProtection="1">
      <alignment horizontal="center" vertical="center"/>
      <protection/>
    </xf>
    <xf numFmtId="167" fontId="5" fillId="0" borderId="30" xfId="20" applyFont="1" applyBorder="1" applyAlignment="1" applyProtection="1">
      <alignment horizontal="center" vertical="center"/>
      <protection/>
    </xf>
    <xf numFmtId="167" fontId="5" fillId="0" borderId="31" xfId="20" applyFont="1" applyBorder="1" applyAlignment="1" applyProtection="1">
      <alignment horizontal="center" vertical="center"/>
      <protection/>
    </xf>
    <xf numFmtId="164" fontId="5" fillId="0" borderId="23" xfId="0" applyFont="1" applyBorder="1" applyAlignment="1">
      <alignment horizontal="center" vertical="center"/>
    </xf>
    <xf numFmtId="167" fontId="2" fillId="0" borderId="23" xfId="20" applyFont="1" applyBorder="1" applyAlignment="1" applyProtection="1">
      <alignment horizontal="right" vertical="center"/>
      <protection/>
    </xf>
    <xf numFmtId="167" fontId="2" fillId="0" borderId="32" xfId="20" applyFont="1" applyBorder="1" applyAlignment="1" applyProtection="1">
      <alignment horizontal="right" vertical="center"/>
      <protection/>
    </xf>
    <xf numFmtId="167" fontId="2" fillId="0" borderId="33" xfId="20" applyFont="1" applyBorder="1" applyAlignment="1" applyProtection="1">
      <alignment horizontal="right" vertical="center"/>
      <protection/>
    </xf>
    <xf numFmtId="167" fontId="2" fillId="0" borderId="34" xfId="20" applyFont="1" applyBorder="1" applyAlignment="1" applyProtection="1">
      <alignment horizontal="right" vertical="center"/>
      <protection/>
    </xf>
    <xf numFmtId="164" fontId="9" fillId="0" borderId="0" xfId="0" applyFont="1" applyBorder="1" applyAlignment="1">
      <alignment vertical="center"/>
    </xf>
    <xf numFmtId="167" fontId="2" fillId="0" borderId="12" xfId="20" applyFont="1" applyBorder="1" applyAlignment="1" applyProtection="1">
      <alignment horizontal="right" vertical="center"/>
      <protection/>
    </xf>
    <xf numFmtId="167" fontId="2" fillId="0" borderId="35" xfId="20" applyFont="1" applyBorder="1" applyAlignment="1" applyProtection="1">
      <alignment horizontal="right" vertical="center"/>
      <protection/>
    </xf>
    <xf numFmtId="167" fontId="2" fillId="0" borderId="36" xfId="20" applyFont="1" applyBorder="1" applyAlignment="1" applyProtection="1">
      <alignment horizontal="right" vertical="center"/>
      <protection/>
    </xf>
    <xf numFmtId="167" fontId="2" fillId="0" borderId="37" xfId="20" applyFont="1" applyBorder="1" applyAlignment="1" applyProtection="1">
      <alignment horizontal="right" vertical="center"/>
      <protection/>
    </xf>
    <xf numFmtId="164" fontId="2" fillId="0" borderId="38" xfId="0" applyFont="1" applyBorder="1" applyAlignment="1">
      <alignment vertical="center"/>
    </xf>
    <xf numFmtId="168" fontId="2" fillId="0" borderId="0" xfId="0" applyNumberFormat="1" applyFont="1" applyAlignment="1">
      <alignment vertical="center"/>
    </xf>
    <xf numFmtId="167" fontId="2" fillId="0" borderId="1" xfId="20" applyFont="1" applyBorder="1" applyAlignment="1" applyProtection="1">
      <alignment horizontal="right" vertical="center"/>
      <protection/>
    </xf>
    <xf numFmtId="167" fontId="2" fillId="0" borderId="1" xfId="20" applyFont="1" applyBorder="1" applyAlignment="1" applyProtection="1">
      <alignment horizontal="center" vertical="center"/>
      <protection/>
    </xf>
    <xf numFmtId="164" fontId="6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 wrapText="1"/>
    </xf>
    <xf numFmtId="169" fontId="2" fillId="0" borderId="0" xfId="20" applyNumberFormat="1" applyFont="1" applyBorder="1" applyAlignment="1" applyProtection="1">
      <alignment vertical="center"/>
      <protection/>
    </xf>
    <xf numFmtId="167" fontId="2" fillId="0" borderId="1" xfId="20" applyFont="1" applyBorder="1" applyAlignment="1" applyProtection="1">
      <alignment horizontal="right" vertical="center" indent="2"/>
      <protection/>
    </xf>
    <xf numFmtId="165" fontId="2" fillId="0" borderId="1" xfId="0" applyNumberFormat="1" applyFont="1" applyBorder="1" applyAlignment="1">
      <alignment horizontal="right" vertical="center" indent="2"/>
    </xf>
    <xf numFmtId="166" fontId="2" fillId="0" borderId="4" xfId="0" applyNumberFormat="1" applyFont="1" applyBorder="1" applyAlignment="1">
      <alignment horizontal="right" vertical="center" indent="2"/>
    </xf>
    <xf numFmtId="170" fontId="2" fillId="0" borderId="0" xfId="0" applyNumberFormat="1" applyFont="1" applyBorder="1" applyAlignment="1">
      <alignment vertical="center"/>
    </xf>
    <xf numFmtId="164" fontId="7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7" fontId="2" fillId="0" borderId="4" xfId="20" applyFont="1" applyBorder="1" applyAlignment="1" applyProtection="1">
      <alignment horizontal="right" vertical="center" indent="2"/>
      <protection/>
    </xf>
    <xf numFmtId="165" fontId="2" fillId="0" borderId="4" xfId="0" applyNumberFormat="1" applyFont="1" applyBorder="1" applyAlignment="1">
      <alignment horizontal="right" vertical="center" indent="2"/>
    </xf>
    <xf numFmtId="165" fontId="2" fillId="0" borderId="0" xfId="0" applyNumberFormat="1" applyFont="1" applyBorder="1" applyAlignment="1">
      <alignment vertical="center"/>
    </xf>
    <xf numFmtId="167" fontId="2" fillId="0" borderId="23" xfId="20" applyFont="1" applyBorder="1" applyAlignment="1" applyProtection="1">
      <alignment horizontal="right" vertical="center" indent="2"/>
      <protection/>
    </xf>
    <xf numFmtId="165" fontId="2" fillId="0" borderId="23" xfId="0" applyNumberFormat="1" applyFont="1" applyBorder="1" applyAlignment="1">
      <alignment horizontal="right" vertical="center" indent="2"/>
    </xf>
    <xf numFmtId="166" fontId="2" fillId="0" borderId="23" xfId="0" applyNumberFormat="1" applyFont="1" applyBorder="1" applyAlignment="1">
      <alignment horizontal="right" vertical="center" indent="2"/>
    </xf>
    <xf numFmtId="171" fontId="2" fillId="0" borderId="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67" fontId="2" fillId="0" borderId="7" xfId="20" applyFont="1" applyBorder="1" applyAlignment="1" applyProtection="1">
      <alignment horizontal="right" vertical="center" indent="2"/>
      <protection/>
    </xf>
    <xf numFmtId="165" fontId="2" fillId="0" borderId="7" xfId="0" applyNumberFormat="1" applyFont="1" applyBorder="1" applyAlignment="1">
      <alignment horizontal="right" vertical="center" indent="2"/>
    </xf>
    <xf numFmtId="166" fontId="2" fillId="0" borderId="7" xfId="0" applyNumberFormat="1" applyFont="1" applyBorder="1" applyAlignment="1">
      <alignment horizontal="right" vertical="center" indent="2"/>
    </xf>
    <xf numFmtId="164" fontId="5" fillId="0" borderId="39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/>
    </xf>
    <xf numFmtId="164" fontId="5" fillId="0" borderId="1" xfId="0" applyFont="1" applyBorder="1" applyAlignment="1">
      <alignment horizontal="left" vertical="center"/>
    </xf>
    <xf numFmtId="164" fontId="5" fillId="0" borderId="40" xfId="0" applyFont="1" applyBorder="1" applyAlignment="1">
      <alignment horizontal="left" vertical="center"/>
    </xf>
    <xf numFmtId="167" fontId="2" fillId="0" borderId="40" xfId="20" applyFont="1" applyBorder="1" applyAlignment="1" applyProtection="1">
      <alignment horizontal="right" vertical="center"/>
      <protection/>
    </xf>
    <xf numFmtId="166" fontId="2" fillId="0" borderId="40" xfId="0" applyNumberFormat="1" applyFont="1" applyBorder="1" applyAlignment="1">
      <alignment horizontal="right" vertical="center"/>
    </xf>
    <xf numFmtId="164" fontId="5" fillId="0" borderId="41" xfId="0" applyFont="1" applyBorder="1" applyAlignment="1">
      <alignment horizontal="left" vertical="center"/>
    </xf>
    <xf numFmtId="167" fontId="2" fillId="0" borderId="41" xfId="20" applyFont="1" applyBorder="1" applyAlignment="1" applyProtection="1">
      <alignment horizontal="right" vertical="center"/>
      <protection/>
    </xf>
    <xf numFmtId="166" fontId="2" fillId="0" borderId="41" xfId="0" applyNumberFormat="1" applyFont="1" applyBorder="1" applyAlignment="1">
      <alignment horizontal="right" vertical="center"/>
    </xf>
    <xf numFmtId="166" fontId="2" fillId="0" borderId="42" xfId="0" applyNumberFormat="1" applyFont="1" applyBorder="1" applyAlignment="1">
      <alignment horizontal="right" vertical="center"/>
    </xf>
    <xf numFmtId="164" fontId="2" fillId="0" borderId="43" xfId="0" applyFont="1" applyBorder="1" applyAlignment="1">
      <alignment vertical="center"/>
    </xf>
    <xf numFmtId="164" fontId="5" fillId="0" borderId="44" xfId="0" applyFont="1" applyBorder="1" applyAlignment="1">
      <alignment horizontal="left" vertical="center"/>
    </xf>
    <xf numFmtId="167" fontId="2" fillId="0" borderId="45" xfId="20" applyFont="1" applyBorder="1" applyAlignment="1" applyProtection="1">
      <alignment horizontal="right" vertical="center"/>
      <protection/>
    </xf>
    <xf numFmtId="166" fontId="2" fillId="0" borderId="45" xfId="0" applyNumberFormat="1" applyFont="1" applyBorder="1" applyAlignment="1">
      <alignment horizontal="right" vertical="center"/>
    </xf>
    <xf numFmtId="166" fontId="2" fillId="0" borderId="46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164" fontId="5" fillId="0" borderId="42" xfId="0" applyFont="1" applyBorder="1" applyAlignment="1">
      <alignment horizontal="left" vertical="center"/>
    </xf>
    <xf numFmtId="167" fontId="2" fillId="0" borderId="42" xfId="20" applyFont="1" applyBorder="1" applyAlignment="1" applyProtection="1">
      <alignment horizontal="right" vertical="center"/>
      <protection/>
    </xf>
    <xf numFmtId="164" fontId="5" fillId="0" borderId="12" xfId="0" applyFont="1" applyBorder="1" applyAlignment="1">
      <alignment horizontal="left" vertical="center"/>
    </xf>
    <xf numFmtId="166" fontId="2" fillId="0" borderId="12" xfId="0" applyNumberFormat="1" applyFont="1" applyBorder="1" applyAlignment="1">
      <alignment horizontal="right" vertical="center"/>
    </xf>
    <xf numFmtId="164" fontId="2" fillId="0" borderId="39" xfId="0" applyFont="1" applyBorder="1" applyAlignment="1">
      <alignment vertical="center"/>
    </xf>
    <xf numFmtId="164" fontId="6" fillId="0" borderId="47" xfId="0" applyFont="1" applyBorder="1" applyAlignment="1">
      <alignment horizontal="center" vertical="center"/>
    </xf>
    <xf numFmtId="164" fontId="6" fillId="0" borderId="29" xfId="0" applyFont="1" applyBorder="1" applyAlignment="1">
      <alignment horizontal="center" vertical="center"/>
    </xf>
    <xf numFmtId="164" fontId="6" fillId="0" borderId="48" xfId="0" applyFont="1" applyBorder="1" applyAlignment="1">
      <alignment horizontal="center" vertical="center"/>
    </xf>
    <xf numFmtId="164" fontId="6" fillId="0" borderId="49" xfId="0" applyFont="1" applyBorder="1" applyAlignment="1">
      <alignment horizontal="center" vertical="center"/>
    </xf>
    <xf numFmtId="164" fontId="10" fillId="0" borderId="0" xfId="0" applyFont="1" applyAlignment="1">
      <alignment vertical="center"/>
    </xf>
    <xf numFmtId="164" fontId="6" fillId="0" borderId="50" xfId="0" applyFont="1" applyBorder="1" applyAlignment="1">
      <alignment horizontal="center" vertical="center"/>
    </xf>
    <xf numFmtId="164" fontId="6" fillId="0" borderId="51" xfId="0" applyFont="1" applyBorder="1" applyAlignment="1">
      <alignment horizontal="center" vertical="center"/>
    </xf>
    <xf numFmtId="164" fontId="6" fillId="0" borderId="52" xfId="0" applyFont="1" applyBorder="1" applyAlignment="1">
      <alignment horizontal="center" vertical="center"/>
    </xf>
    <xf numFmtId="167" fontId="10" fillId="0" borderId="52" xfId="20" applyFont="1" applyBorder="1" applyAlignment="1" applyProtection="1">
      <alignment horizontal="right" vertical="center"/>
      <protection/>
    </xf>
    <xf numFmtId="164" fontId="6" fillId="0" borderId="53" xfId="0" applyFont="1" applyBorder="1" applyAlignment="1">
      <alignment horizontal="center" vertical="center"/>
    </xf>
    <xf numFmtId="167" fontId="10" fillId="0" borderId="54" xfId="20" applyFont="1" applyBorder="1" applyAlignment="1" applyProtection="1">
      <alignment horizontal="right" vertical="center"/>
      <protection/>
    </xf>
    <xf numFmtId="164" fontId="6" fillId="0" borderId="20" xfId="0" applyFont="1" applyBorder="1" applyAlignment="1">
      <alignment horizontal="center" vertical="center"/>
    </xf>
    <xf numFmtId="167" fontId="10" fillId="0" borderId="20" xfId="20" applyFont="1" applyBorder="1" applyAlignment="1" applyProtection="1">
      <alignment horizontal="right" vertical="center"/>
      <protection/>
    </xf>
    <xf numFmtId="167" fontId="10" fillId="0" borderId="55" xfId="20" applyFont="1" applyBorder="1" applyAlignment="1" applyProtection="1">
      <alignment horizontal="right" vertical="center"/>
      <protection/>
    </xf>
    <xf numFmtId="164" fontId="6" fillId="0" borderId="56" xfId="0" applyFont="1" applyBorder="1" applyAlignment="1">
      <alignment horizontal="center" vertical="center"/>
    </xf>
    <xf numFmtId="167" fontId="10" fillId="0" borderId="56" xfId="20" applyFont="1" applyBorder="1" applyAlignment="1" applyProtection="1">
      <alignment horizontal="right" vertical="center"/>
      <protection/>
    </xf>
    <xf numFmtId="167" fontId="10" fillId="0" borderId="57" xfId="20" applyFont="1" applyBorder="1" applyAlignment="1" applyProtection="1">
      <alignment horizontal="right" vertical="center"/>
      <protection/>
    </xf>
    <xf numFmtId="164" fontId="6" fillId="0" borderId="58" xfId="0" applyFont="1" applyBorder="1" applyAlignment="1">
      <alignment horizontal="center" vertical="center"/>
    </xf>
    <xf numFmtId="167" fontId="10" fillId="0" borderId="58" xfId="20" applyFont="1" applyBorder="1" applyAlignment="1" applyProtection="1">
      <alignment horizontal="right" vertical="center"/>
      <protection/>
    </xf>
    <xf numFmtId="167" fontId="10" fillId="0" borderId="59" xfId="20" applyFont="1" applyBorder="1" applyAlignment="1" applyProtection="1">
      <alignment horizontal="right" vertical="center"/>
      <protection/>
    </xf>
    <xf numFmtId="164" fontId="6" fillId="0" borderId="60" xfId="0" applyFont="1" applyBorder="1" applyAlignment="1">
      <alignment horizontal="center" vertical="center"/>
    </xf>
    <xf numFmtId="167" fontId="10" fillId="0" borderId="60" xfId="20" applyFont="1" applyBorder="1" applyAlignment="1" applyProtection="1">
      <alignment horizontal="right" vertical="center"/>
      <protection/>
    </xf>
    <xf numFmtId="167" fontId="10" fillId="0" borderId="61" xfId="20" applyFont="1" applyBorder="1" applyAlignment="1" applyProtection="1">
      <alignment horizontal="right" vertical="center"/>
      <protection/>
    </xf>
    <xf numFmtId="167" fontId="10" fillId="0" borderId="58" xfId="0" applyNumberFormat="1" applyFont="1" applyBorder="1" applyAlignment="1">
      <alignment horizontal="right" vertical="center"/>
    </xf>
    <xf numFmtId="167" fontId="10" fillId="0" borderId="59" xfId="0" applyNumberFormat="1" applyFont="1" applyBorder="1" applyAlignment="1">
      <alignment horizontal="right" vertical="center"/>
    </xf>
    <xf numFmtId="164" fontId="6" fillId="0" borderId="62" xfId="0" applyFont="1" applyBorder="1" applyAlignment="1">
      <alignment horizontal="center" vertical="center"/>
    </xf>
    <xf numFmtId="167" fontId="10" fillId="0" borderId="60" xfId="20" applyFont="1" applyBorder="1" applyAlignment="1" applyProtection="1">
      <alignment vertical="center"/>
      <protection/>
    </xf>
    <xf numFmtId="167" fontId="10" fillId="0" borderId="61" xfId="20" applyFont="1" applyBorder="1" applyAlignment="1" applyProtection="1">
      <alignment vertical="center"/>
      <protection/>
    </xf>
    <xf numFmtId="167" fontId="10" fillId="0" borderId="63" xfId="20" applyFont="1" applyBorder="1" applyAlignment="1" applyProtection="1">
      <alignment horizontal="right" vertical="center" shrinkToFit="1"/>
      <protection/>
    </xf>
    <xf numFmtId="167" fontId="10" fillId="0" borderId="58" xfId="20" applyFont="1" applyBorder="1" applyAlignment="1" applyProtection="1">
      <alignment horizontal="right" vertical="center" shrinkToFit="1"/>
      <protection/>
    </xf>
    <xf numFmtId="167" fontId="10" fillId="0" borderId="49" xfId="20" applyFont="1" applyBorder="1" applyAlignment="1" applyProtection="1">
      <alignment horizontal="right" vertical="center" shrinkToFit="1"/>
      <protection/>
    </xf>
    <xf numFmtId="164" fontId="10" fillId="0" borderId="6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5" fillId="0" borderId="0" xfId="0" applyFont="1" applyBorder="1" applyAlignment="1">
      <alignment vertical="center"/>
    </xf>
    <xf numFmtId="164" fontId="10" fillId="0" borderId="0" xfId="0" applyFont="1" applyBorder="1" applyAlignment="1">
      <alignment vertical="center"/>
    </xf>
    <xf numFmtId="164" fontId="10" fillId="0" borderId="0" xfId="0" applyFont="1" applyBorder="1" applyAlignment="1">
      <alignment vertical="center"/>
    </xf>
    <xf numFmtId="164" fontId="13" fillId="2" borderId="16" xfId="0" applyFont="1" applyFill="1" applyBorder="1" applyAlignment="1">
      <alignment horizontal="right" vertical="center"/>
    </xf>
    <xf numFmtId="164" fontId="7" fillId="2" borderId="10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7" fontId="10" fillId="2" borderId="4" xfId="20" applyFont="1" applyFill="1" applyBorder="1" applyAlignment="1" applyProtection="1">
      <alignment horizontal="right" vertical="center"/>
      <protection/>
    </xf>
    <xf numFmtId="167" fontId="10" fillId="0" borderId="4" xfId="20" applyFont="1" applyBorder="1" applyAlignment="1" applyProtection="1">
      <alignment horizontal="right" vertical="center"/>
      <protection/>
    </xf>
    <xf numFmtId="164" fontId="6" fillId="0" borderId="0" xfId="0" applyFont="1" applyBorder="1" applyAlignment="1">
      <alignment vertical="center"/>
    </xf>
    <xf numFmtId="164" fontId="6" fillId="0" borderId="12" xfId="0" applyFont="1" applyBorder="1" applyAlignment="1">
      <alignment horizontal="center" vertical="center"/>
    </xf>
    <xf numFmtId="167" fontId="10" fillId="2" borderId="7" xfId="20" applyFont="1" applyFill="1" applyBorder="1" applyAlignment="1" applyProtection="1">
      <alignment horizontal="right" vertical="center"/>
      <protection/>
    </xf>
    <xf numFmtId="167" fontId="10" fillId="0" borderId="7" xfId="20" applyFont="1" applyBorder="1" applyAlignment="1" applyProtection="1">
      <alignment horizontal="right" vertical="center"/>
      <protection/>
    </xf>
    <xf numFmtId="164" fontId="6" fillId="2" borderId="1" xfId="0" applyFont="1" applyFill="1" applyBorder="1" applyAlignment="1">
      <alignment horizontal="center" vertical="center"/>
    </xf>
    <xf numFmtId="167" fontId="10" fillId="2" borderId="1" xfId="20" applyFont="1" applyFill="1" applyBorder="1" applyAlignment="1" applyProtection="1">
      <alignment horizontal="right" vertical="center"/>
      <protection/>
    </xf>
    <xf numFmtId="167" fontId="10" fillId="0" borderId="0" xfId="20" applyFont="1" applyBorder="1" applyAlignment="1" applyProtection="1">
      <alignment vertical="center"/>
      <protection/>
    </xf>
    <xf numFmtId="164" fontId="6" fillId="0" borderId="7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4" fontId="7" fillId="0" borderId="17" xfId="0" applyFont="1" applyBorder="1" applyAlignment="1">
      <alignment horizontal="left" vertical="center"/>
    </xf>
    <xf numFmtId="167" fontId="2" fillId="0" borderId="17" xfId="20" applyFont="1" applyBorder="1" applyAlignment="1" applyProtection="1">
      <alignment horizontal="right" vertical="center"/>
      <protection/>
    </xf>
    <xf numFmtId="167" fontId="2" fillId="0" borderId="65" xfId="20" applyFont="1" applyBorder="1" applyAlignment="1" applyProtection="1">
      <alignment horizontal="right" vertical="center"/>
      <protection/>
    </xf>
    <xf numFmtId="174" fontId="5" fillId="3" borderId="66" xfId="0" applyNumberFormat="1" applyFont="1" applyFill="1" applyBorder="1" applyAlignment="1">
      <alignment horizontal="left" vertical="center"/>
    </xf>
    <xf numFmtId="174" fontId="2" fillId="3" borderId="67" xfId="0" applyNumberFormat="1" applyFont="1" applyFill="1" applyBorder="1" applyAlignment="1">
      <alignment horizontal="right" vertical="center"/>
    </xf>
    <xf numFmtId="174" fontId="2" fillId="3" borderId="68" xfId="0" applyNumberFormat="1" applyFont="1" applyFill="1" applyBorder="1" applyAlignment="1">
      <alignment horizontal="right" vertical="center"/>
    </xf>
    <xf numFmtId="164" fontId="5" fillId="4" borderId="66" xfId="0" applyFont="1" applyFill="1" applyBorder="1" applyAlignment="1">
      <alignment horizontal="center" vertical="center"/>
    </xf>
    <xf numFmtId="167" fontId="2" fillId="4" borderId="67" xfId="20" applyFont="1" applyFill="1" applyBorder="1" applyAlignment="1" applyProtection="1">
      <alignment horizontal="right" vertical="center"/>
      <protection/>
    </xf>
    <xf numFmtId="167" fontId="2" fillId="4" borderId="68" xfId="20" applyFont="1" applyFill="1" applyBorder="1" applyAlignment="1" applyProtection="1">
      <alignment horizontal="right" vertical="center"/>
      <protection/>
    </xf>
    <xf numFmtId="174" fontId="2" fillId="0" borderId="14" xfId="0" applyNumberFormat="1" applyFont="1" applyBorder="1" applyAlignment="1">
      <alignment horizontal="left" vertical="center"/>
    </xf>
    <xf numFmtId="174" fontId="2" fillId="0" borderId="12" xfId="0" applyNumberFormat="1" applyFont="1" applyBorder="1" applyAlignment="1">
      <alignment horizontal="right" vertical="center"/>
    </xf>
    <xf numFmtId="164" fontId="5" fillId="3" borderId="66" xfId="0" applyFont="1" applyFill="1" applyBorder="1" applyAlignment="1">
      <alignment horizontal="left" vertical="center"/>
    </xf>
    <xf numFmtId="167" fontId="2" fillId="3" borderId="67" xfId="20" applyFont="1" applyFill="1" applyBorder="1" applyAlignment="1" applyProtection="1">
      <alignment horizontal="right" vertical="center"/>
      <protection/>
    </xf>
    <xf numFmtId="167" fontId="2" fillId="3" borderId="68" xfId="20" applyFont="1" applyFill="1" applyBorder="1" applyAlignment="1" applyProtection="1">
      <alignment horizontal="right" vertical="center"/>
      <protection/>
    </xf>
    <xf numFmtId="174" fontId="2" fillId="0" borderId="18" xfId="0" applyNumberFormat="1" applyFont="1" applyBorder="1" applyAlignment="1">
      <alignment horizontal="left" vertical="center"/>
    </xf>
    <xf numFmtId="174" fontId="2" fillId="0" borderId="17" xfId="0" applyNumberFormat="1" applyFont="1" applyBorder="1" applyAlignment="1">
      <alignment horizontal="right" vertical="center"/>
    </xf>
    <xf numFmtId="167" fontId="2" fillId="0" borderId="69" xfId="20" applyFont="1" applyBorder="1" applyAlignment="1" applyProtection="1">
      <alignment horizontal="right" vertical="center"/>
      <protection/>
    </xf>
    <xf numFmtId="174" fontId="5" fillId="4" borderId="66" xfId="0" applyNumberFormat="1" applyFont="1" applyFill="1" applyBorder="1" applyAlignment="1">
      <alignment horizontal="center" vertical="center"/>
    </xf>
    <xf numFmtId="174" fontId="2" fillId="4" borderId="67" xfId="0" applyNumberFormat="1" applyFont="1" applyFill="1" applyBorder="1" applyAlignment="1">
      <alignment horizontal="right" vertical="center"/>
    </xf>
    <xf numFmtId="174" fontId="2" fillId="4" borderId="68" xfId="0" applyNumberFormat="1" applyFont="1" applyFill="1" applyBorder="1" applyAlignment="1">
      <alignment horizontal="right" vertical="center"/>
    </xf>
    <xf numFmtId="167" fontId="2" fillId="0" borderId="16" xfId="20" applyFont="1" applyBorder="1" applyAlignment="1" applyProtection="1">
      <alignment horizontal="right" vertical="center"/>
      <protection/>
    </xf>
    <xf numFmtId="174" fontId="5" fillId="0" borderId="12" xfId="0" applyNumberFormat="1" applyFont="1" applyBorder="1" applyAlignment="1">
      <alignment horizontal="left" vertical="center"/>
    </xf>
    <xf numFmtId="164" fontId="5" fillId="0" borderId="1" xfId="0" applyFont="1" applyBorder="1" applyAlignment="1">
      <alignment horizontal="left" vertical="center" shrinkToFit="1"/>
    </xf>
    <xf numFmtId="174" fontId="5" fillId="0" borderId="1" xfId="0" applyNumberFormat="1" applyFont="1" applyBorder="1" applyAlignment="1">
      <alignment horizontal="left" vertical="center"/>
    </xf>
    <xf numFmtId="174" fontId="2" fillId="0" borderId="1" xfId="0" applyNumberFormat="1" applyFont="1" applyBorder="1" applyAlignment="1">
      <alignment horizontal="right" vertical="center"/>
    </xf>
    <xf numFmtId="164" fontId="5" fillId="0" borderId="1" xfId="0" applyFont="1" applyBorder="1" applyAlignment="1">
      <alignment horizontal="left" vertical="center" wrapText="1"/>
    </xf>
    <xf numFmtId="167" fontId="2" fillId="0" borderId="1" xfId="20" applyFont="1" applyBorder="1" applyAlignment="1" applyProtection="1">
      <alignment horizontal="right" vertical="center" wrapText="1"/>
      <protection/>
    </xf>
    <xf numFmtId="167" fontId="2" fillId="0" borderId="16" xfId="20" applyFont="1" applyBorder="1" applyAlignment="1" applyProtection="1">
      <alignment horizontal="right" vertical="center" wrapText="1"/>
      <protection/>
    </xf>
    <xf numFmtId="175" fontId="2" fillId="0" borderId="1" xfId="20" applyNumberFormat="1" applyFont="1" applyBorder="1" applyAlignment="1" applyProtection="1">
      <alignment horizontal="right" vertical="center"/>
      <protection/>
    </xf>
    <xf numFmtId="175" fontId="2" fillId="0" borderId="16" xfId="20" applyNumberFormat="1" applyFont="1" applyBorder="1" applyAlignment="1" applyProtection="1">
      <alignment horizontal="right" vertical="center" wrapText="1"/>
      <protection/>
    </xf>
    <xf numFmtId="164" fontId="5" fillId="0" borderId="17" xfId="0" applyFont="1" applyBorder="1" applyAlignment="1">
      <alignment horizontal="left" vertical="center" wrapText="1"/>
    </xf>
    <xf numFmtId="175" fontId="2" fillId="0" borderId="17" xfId="20" applyNumberFormat="1" applyFont="1" applyBorder="1" applyAlignment="1" applyProtection="1">
      <alignment horizontal="right" vertical="center" wrapText="1"/>
      <protection/>
    </xf>
    <xf numFmtId="167" fontId="2" fillId="0" borderId="70" xfId="20" applyFont="1" applyBorder="1" applyAlignment="1" applyProtection="1">
      <alignment horizontal="right" vertical="center" wrapText="1"/>
      <protection/>
    </xf>
    <xf numFmtId="174" fontId="5" fillId="0" borderId="10" xfId="0" applyNumberFormat="1" applyFont="1" applyBorder="1" applyAlignment="1">
      <alignment horizontal="left" vertical="center"/>
    </xf>
    <xf numFmtId="174" fontId="5" fillId="0" borderId="17" xfId="0" applyNumberFormat="1" applyFont="1" applyBorder="1" applyAlignment="1">
      <alignment horizontal="left" vertical="center"/>
    </xf>
    <xf numFmtId="175" fontId="2" fillId="0" borderId="1" xfId="0" applyNumberFormat="1" applyFont="1" applyBorder="1" applyAlignment="1">
      <alignment horizontal="right" vertical="center"/>
    </xf>
    <xf numFmtId="175" fontId="2" fillId="0" borderId="16" xfId="0" applyNumberFormat="1" applyFont="1" applyBorder="1" applyAlignment="1">
      <alignment horizontal="right" vertical="center"/>
    </xf>
    <xf numFmtId="174" fontId="2" fillId="0" borderId="16" xfId="0" applyNumberFormat="1" applyFont="1" applyBorder="1" applyAlignment="1">
      <alignment horizontal="right" vertical="center"/>
    </xf>
    <xf numFmtId="174" fontId="5" fillId="3" borderId="66" xfId="0" applyNumberFormat="1" applyFont="1" applyFill="1" applyBorder="1" applyAlignment="1">
      <alignment horizontal="left" vertical="center" shrinkToFit="1"/>
    </xf>
    <xf numFmtId="175" fontId="2" fillId="3" borderId="67" xfId="0" applyNumberFormat="1" applyFont="1" applyFill="1" applyBorder="1" applyAlignment="1">
      <alignment horizontal="right" vertical="center"/>
    </xf>
    <xf numFmtId="175" fontId="2" fillId="3" borderId="68" xfId="0" applyNumberFormat="1" applyFont="1" applyFill="1" applyBorder="1" applyAlignment="1">
      <alignment horizontal="right" vertical="center"/>
    </xf>
    <xf numFmtId="164" fontId="5" fillId="3" borderId="66" xfId="0" applyFont="1" applyFill="1" applyBorder="1" applyAlignment="1">
      <alignment vertical="center"/>
    </xf>
    <xf numFmtId="164" fontId="5" fillId="0" borderId="17" xfId="0" applyFont="1" applyBorder="1" applyAlignment="1">
      <alignment horizontal="left" vertical="center"/>
    </xf>
    <xf numFmtId="174" fontId="2" fillId="0" borderId="65" xfId="0" applyNumberFormat="1" applyFont="1" applyBorder="1" applyAlignment="1">
      <alignment horizontal="right" vertical="center"/>
    </xf>
    <xf numFmtId="167" fontId="2" fillId="3" borderId="71" xfId="20" applyFont="1" applyFill="1" applyBorder="1" applyAlignment="1" applyProtection="1">
      <alignment horizontal="right" vertical="center"/>
      <protection/>
    </xf>
    <xf numFmtId="174" fontId="2" fillId="0" borderId="69" xfId="0" applyNumberFormat="1" applyFont="1" applyBorder="1" applyAlignment="1">
      <alignment horizontal="right" vertical="center"/>
    </xf>
    <xf numFmtId="174" fontId="13" fillId="3" borderId="66" xfId="0" applyNumberFormat="1" applyFont="1" applyFill="1" applyBorder="1" applyAlignment="1">
      <alignment horizontal="left" vertical="center" shrinkToFit="1"/>
    </xf>
    <xf numFmtId="174" fontId="7" fillId="0" borderId="72" xfId="0" applyNumberFormat="1" applyFont="1" applyBorder="1" applyAlignment="1">
      <alignment horizontal="left" vertical="center"/>
    </xf>
    <xf numFmtId="174" fontId="2" fillId="0" borderId="41" xfId="0" applyNumberFormat="1" applyFont="1" applyBorder="1" applyAlignment="1">
      <alignment horizontal="right" vertical="center"/>
    </xf>
    <xf numFmtId="164" fontId="8" fillId="0" borderId="0" xfId="0" applyFont="1" applyAlignment="1">
      <alignment vertical="center"/>
    </xf>
    <xf numFmtId="174" fontId="2" fillId="0" borderId="73" xfId="0" applyNumberFormat="1" applyFont="1" applyBorder="1" applyAlignment="1">
      <alignment horizontal="right" vertical="center"/>
    </xf>
    <xf numFmtId="174" fontId="2" fillId="0" borderId="70" xfId="0" applyNumberFormat="1" applyFont="1" applyBorder="1" applyAlignment="1">
      <alignment horizontal="right" vertical="center"/>
    </xf>
    <xf numFmtId="176" fontId="2" fillId="0" borderId="1" xfId="20" applyNumberFormat="1" applyFont="1" applyBorder="1" applyAlignment="1" applyProtection="1">
      <alignment horizontal="center" vertical="center"/>
      <protection/>
    </xf>
    <xf numFmtId="164" fontId="5" fillId="0" borderId="15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shrinkToFit="1"/>
    </xf>
    <xf numFmtId="164" fontId="2" fillId="0" borderId="24" xfId="0" applyFont="1" applyBorder="1" applyAlignment="1">
      <alignment vertical="center"/>
    </xf>
    <xf numFmtId="169" fontId="2" fillId="0" borderId="1" xfId="20" applyNumberFormat="1" applyFont="1" applyBorder="1" applyAlignment="1" applyProtection="1">
      <alignment horizontal="center" vertical="center"/>
      <protection/>
    </xf>
    <xf numFmtId="164" fontId="5" fillId="0" borderId="4" xfId="0" applyFont="1" applyBorder="1" applyAlignment="1">
      <alignment horizontal="left" vertical="center"/>
    </xf>
    <xf numFmtId="171" fontId="2" fillId="0" borderId="4" xfId="0" applyNumberFormat="1" applyFont="1" applyBorder="1" applyAlignment="1">
      <alignment horizontal="right" vertical="center"/>
    </xf>
    <xf numFmtId="164" fontId="5" fillId="0" borderId="23" xfId="0" applyFont="1" applyBorder="1" applyAlignment="1">
      <alignment horizontal="left" vertical="center"/>
    </xf>
    <xf numFmtId="171" fontId="2" fillId="0" borderId="23" xfId="0" applyNumberFormat="1" applyFont="1" applyBorder="1" applyAlignment="1">
      <alignment horizontal="right" vertical="center"/>
    </xf>
    <xf numFmtId="164" fontId="5" fillId="0" borderId="23" xfId="0" applyFont="1" applyBorder="1" applyAlignment="1">
      <alignment horizontal="left" vertical="distributed" wrapText="1"/>
    </xf>
    <xf numFmtId="164" fontId="5" fillId="0" borderId="7" xfId="0" applyFont="1" applyBorder="1" applyAlignment="1">
      <alignment horizontal="left" vertical="distributed" wrapText="1"/>
    </xf>
    <xf numFmtId="171" fontId="2" fillId="0" borderId="7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/>
    </xf>
    <xf numFmtId="164" fontId="5" fillId="2" borderId="17" xfId="0" applyFont="1" applyFill="1" applyBorder="1" applyAlignment="1">
      <alignment horizontal="left" vertical="center"/>
    </xf>
    <xf numFmtId="171" fontId="2" fillId="2" borderId="4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4" fontId="2" fillId="0" borderId="74" xfId="0" applyFont="1" applyBorder="1" applyAlignment="1">
      <alignment vertical="center"/>
    </xf>
    <xf numFmtId="164" fontId="5" fillId="0" borderId="75" xfId="0" applyFont="1" applyBorder="1" applyAlignment="1">
      <alignment horizontal="left" vertical="center"/>
    </xf>
    <xf numFmtId="164" fontId="2" fillId="0" borderId="76" xfId="0" applyFont="1" applyBorder="1" applyAlignment="1">
      <alignment vertical="center"/>
    </xf>
    <xf numFmtId="164" fontId="5" fillId="2" borderId="23" xfId="0" applyFont="1" applyFill="1" applyBorder="1" applyAlignment="1">
      <alignment horizontal="left" vertical="center"/>
    </xf>
    <xf numFmtId="171" fontId="2" fillId="2" borderId="23" xfId="0" applyNumberFormat="1" applyFont="1" applyFill="1" applyBorder="1" applyAlignment="1">
      <alignment horizontal="right" vertical="center"/>
    </xf>
    <xf numFmtId="166" fontId="2" fillId="2" borderId="23" xfId="0" applyNumberFormat="1" applyFont="1" applyFill="1" applyBorder="1" applyAlignment="1">
      <alignment horizontal="right" vertical="center"/>
    </xf>
    <xf numFmtId="164" fontId="5" fillId="0" borderId="7" xfId="0" applyFont="1" applyBorder="1" applyAlignment="1">
      <alignment horizontal="left" vertical="center"/>
    </xf>
    <xf numFmtId="164" fontId="2" fillId="0" borderId="15" xfId="0" applyFont="1" applyBorder="1" applyAlignment="1">
      <alignment horizontal="center" vertical="center"/>
    </xf>
    <xf numFmtId="177" fontId="2" fillId="0" borderId="4" xfId="20" applyNumberFormat="1" applyFont="1" applyBorder="1" applyAlignment="1" applyProtection="1">
      <alignment horizontal="right" vertical="center"/>
      <protection/>
    </xf>
    <xf numFmtId="177" fontId="2" fillId="0" borderId="23" xfId="20" applyNumberFormat="1" applyFont="1" applyBorder="1" applyAlignment="1" applyProtection="1">
      <alignment horizontal="right" vertical="center"/>
      <protection/>
    </xf>
    <xf numFmtId="177" fontId="2" fillId="0" borderId="1" xfId="20" applyNumberFormat="1" applyFont="1" applyBorder="1" applyAlignment="1" applyProtection="1">
      <alignment horizontal="right" vertical="center"/>
      <protection/>
    </xf>
    <xf numFmtId="177" fontId="2" fillId="0" borderId="1" xfId="20" applyNumberFormat="1" applyFont="1" applyBorder="1" applyAlignment="1" applyProtection="1">
      <alignment vertical="center"/>
      <protection/>
    </xf>
    <xf numFmtId="178" fontId="2" fillId="0" borderId="4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64" fontId="0" fillId="0" borderId="0" xfId="0" applyFont="1" applyAlignment="1">
      <alignment vertical="center"/>
    </xf>
    <xf numFmtId="179" fontId="2" fillId="0" borderId="1" xfId="20" applyNumberFormat="1" applyFont="1" applyBorder="1" applyAlignment="1" applyProtection="1">
      <alignment horizontal="right" vertical="center"/>
      <protection/>
    </xf>
    <xf numFmtId="179" fontId="2" fillId="2" borderId="4" xfId="20" applyNumberFormat="1" applyFont="1" applyFill="1" applyBorder="1" applyAlignment="1" applyProtection="1">
      <alignment horizontal="right" vertical="center"/>
      <protection/>
    </xf>
    <xf numFmtId="164" fontId="5" fillId="0" borderId="21" xfId="0" applyFont="1" applyBorder="1" applyAlignment="1">
      <alignment vertical="center"/>
    </xf>
    <xf numFmtId="164" fontId="2" fillId="0" borderId="22" xfId="0" applyFont="1" applyBorder="1" applyAlignment="1">
      <alignment vertical="center"/>
    </xf>
    <xf numFmtId="179" fontId="2" fillId="0" borderId="23" xfId="20" applyNumberFormat="1" applyFont="1" applyBorder="1" applyAlignment="1" applyProtection="1">
      <alignment horizontal="right" vertical="center"/>
      <protection/>
    </xf>
    <xf numFmtId="164" fontId="5" fillId="0" borderId="77" xfId="0" applyFont="1" applyBorder="1" applyAlignment="1">
      <alignment vertical="center"/>
    </xf>
    <xf numFmtId="164" fontId="2" fillId="0" borderId="35" xfId="0" applyFont="1" applyBorder="1" applyAlignment="1">
      <alignment vertical="center"/>
    </xf>
    <xf numFmtId="164" fontId="5" fillId="0" borderId="15" xfId="0" applyFont="1" applyBorder="1" applyAlignment="1">
      <alignment vertical="center"/>
    </xf>
    <xf numFmtId="164" fontId="2" fillId="0" borderId="14" xfId="0" applyFont="1" applyBorder="1" applyAlignment="1">
      <alignment vertical="center"/>
    </xf>
    <xf numFmtId="179" fontId="2" fillId="0" borderId="7" xfId="20" applyNumberFormat="1" applyFont="1" applyBorder="1" applyAlignment="1" applyProtection="1">
      <alignment horizontal="right" vertical="center"/>
      <protection/>
    </xf>
    <xf numFmtId="164" fontId="5" fillId="0" borderId="78" xfId="0" applyFont="1" applyBorder="1" applyAlignment="1">
      <alignment vertical="center"/>
    </xf>
    <xf numFmtId="164" fontId="2" fillId="0" borderId="79" xfId="0" applyFont="1" applyBorder="1" applyAlignment="1">
      <alignment vertical="center"/>
    </xf>
    <xf numFmtId="164" fontId="2" fillId="0" borderId="80" xfId="0" applyFont="1" applyBorder="1" applyAlignment="1">
      <alignment vertical="center"/>
    </xf>
    <xf numFmtId="164" fontId="2" fillId="0" borderId="81" xfId="0" applyFont="1" applyBorder="1" applyAlignment="1">
      <alignment vertical="center"/>
    </xf>
    <xf numFmtId="180" fontId="2" fillId="0" borderId="7" xfId="0" applyNumberFormat="1" applyFont="1" applyBorder="1" applyAlignment="1">
      <alignment horizontal="right" vertical="center"/>
    </xf>
    <xf numFmtId="164" fontId="2" fillId="0" borderId="39" xfId="0" applyFont="1" applyBorder="1" applyAlignment="1">
      <alignment vertical="center"/>
    </xf>
    <xf numFmtId="164" fontId="5" fillId="0" borderId="39" xfId="0" applyFont="1" applyBorder="1" applyAlignment="1">
      <alignment horizontal="right" vertical="center"/>
    </xf>
    <xf numFmtId="164" fontId="5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23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right" vertical="center"/>
    </xf>
    <xf numFmtId="172" fontId="2" fillId="0" borderId="1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right" vertical="center"/>
    </xf>
    <xf numFmtId="164" fontId="2" fillId="0" borderId="41" xfId="0" applyFont="1" applyBorder="1" applyAlignment="1">
      <alignment vertical="center"/>
    </xf>
    <xf numFmtId="164" fontId="5" fillId="0" borderId="16" xfId="0" applyFont="1" applyBorder="1" applyAlignment="1">
      <alignment vertical="center"/>
    </xf>
    <xf numFmtId="164" fontId="2" fillId="0" borderId="82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69" xfId="0" applyFont="1" applyBorder="1" applyAlignment="1">
      <alignment vertical="center"/>
    </xf>
    <xf numFmtId="164" fontId="2" fillId="0" borderId="12" xfId="0" applyFont="1" applyBorder="1" applyAlignment="1">
      <alignment vertical="center"/>
    </xf>
    <xf numFmtId="181" fontId="2" fillId="0" borderId="1" xfId="0" applyNumberFormat="1" applyFont="1" applyBorder="1" applyAlignment="1">
      <alignment horizontal="center" vertical="center"/>
    </xf>
    <xf numFmtId="164" fontId="14" fillId="0" borderId="0" xfId="0" applyFont="1" applyAlignment="1">
      <alignment vertical="center"/>
    </xf>
    <xf numFmtId="177" fontId="2" fillId="0" borderId="10" xfId="20" applyNumberFormat="1" applyFont="1" applyBorder="1" applyAlignment="1" applyProtection="1">
      <alignment horizontal="right" vertical="center"/>
      <protection/>
    </xf>
    <xf numFmtId="164" fontId="2" fillId="0" borderId="65" xfId="0" applyFont="1" applyBorder="1" applyAlignment="1">
      <alignment horizontal="left" vertical="center" shrinkToFit="1"/>
    </xf>
    <xf numFmtId="177" fontId="2" fillId="0" borderId="19" xfId="20" applyNumberFormat="1" applyFont="1" applyBorder="1" applyAlignment="1" applyProtection="1">
      <alignment horizontal="right" vertical="center"/>
      <protection/>
    </xf>
    <xf numFmtId="164" fontId="2" fillId="0" borderId="20" xfId="0" applyFont="1" applyBorder="1" applyAlignment="1">
      <alignment horizontal="left" vertical="center" shrinkToFit="1"/>
    </xf>
    <xf numFmtId="177" fontId="2" fillId="0" borderId="20" xfId="20" applyNumberFormat="1" applyFont="1" applyBorder="1" applyAlignment="1" applyProtection="1">
      <alignment horizontal="right" vertical="center"/>
      <protection/>
    </xf>
    <xf numFmtId="164" fontId="2" fillId="0" borderId="24" xfId="0" applyFont="1" applyBorder="1" applyAlignment="1">
      <alignment horizontal="left" vertical="center" shrinkToFit="1"/>
    </xf>
    <xf numFmtId="164" fontId="2" fillId="0" borderId="56" xfId="0" applyFont="1" applyBorder="1" applyAlignment="1">
      <alignment horizontal="left" vertical="center" shrinkToFit="1"/>
    </xf>
    <xf numFmtId="164" fontId="2" fillId="0" borderId="83" xfId="0" applyFont="1" applyBorder="1" applyAlignment="1">
      <alignment horizontal="left" vertical="center" shrinkToFit="1"/>
    </xf>
    <xf numFmtId="177" fontId="2" fillId="0" borderId="83" xfId="20" applyNumberFormat="1" applyFont="1" applyBorder="1" applyAlignment="1" applyProtection="1">
      <alignment horizontal="right" vertical="center"/>
      <protection/>
    </xf>
    <xf numFmtId="177" fontId="2" fillId="0" borderId="7" xfId="20" applyNumberFormat="1" applyFont="1" applyBorder="1" applyAlignment="1" applyProtection="1">
      <alignment horizontal="right" vertical="center"/>
      <protection/>
    </xf>
    <xf numFmtId="164" fontId="15" fillId="0" borderId="0" xfId="0" applyFont="1" applyAlignment="1">
      <alignment vertical="center"/>
    </xf>
    <xf numFmtId="177" fontId="2" fillId="0" borderId="4" xfId="20" applyNumberFormat="1" applyFont="1" applyBorder="1" applyAlignment="1" applyProtection="1">
      <alignment horizontal="right" vertical="center" indent="2"/>
      <protection/>
    </xf>
    <xf numFmtId="177" fontId="2" fillId="0" borderId="23" xfId="20" applyNumberFormat="1" applyFont="1" applyBorder="1" applyAlignment="1" applyProtection="1">
      <alignment horizontal="right" vertical="center" indent="2"/>
      <protection/>
    </xf>
    <xf numFmtId="177" fontId="2" fillId="0" borderId="7" xfId="20" applyNumberFormat="1" applyFont="1" applyBorder="1" applyAlignment="1" applyProtection="1">
      <alignment horizontal="right" vertical="center" indent="2"/>
      <protection/>
    </xf>
    <xf numFmtId="164" fontId="2" fillId="0" borderId="1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167" fontId="2" fillId="0" borderId="4" xfId="20" applyFont="1" applyBorder="1" applyAlignment="1" applyProtection="1">
      <alignment horizontal="right" vertical="center"/>
      <protection/>
    </xf>
    <xf numFmtId="167" fontId="2" fillId="0" borderId="23" xfId="20" applyFont="1" applyBorder="1" applyAlignment="1" applyProtection="1">
      <alignment horizontal="center" vertical="center"/>
      <protection/>
    </xf>
    <xf numFmtId="167" fontId="2" fillId="0" borderId="7" xfId="20" applyFont="1" applyBorder="1" applyAlignment="1" applyProtection="1">
      <alignment horizontal="right" vertical="center"/>
      <protection/>
    </xf>
    <xf numFmtId="167" fontId="2" fillId="0" borderId="7" xfId="20" applyFont="1" applyBorder="1" applyAlignment="1" applyProtection="1">
      <alignment horizontal="center" vertical="center"/>
      <protection/>
    </xf>
    <xf numFmtId="167" fontId="2" fillId="0" borderId="4" xfId="20" applyFont="1" applyBorder="1" applyAlignment="1" applyProtection="1">
      <alignment horizontal="right" vertical="center" indent="4"/>
      <protection/>
    </xf>
    <xf numFmtId="167" fontId="2" fillId="0" borderId="23" xfId="20" applyFont="1" applyBorder="1" applyAlignment="1" applyProtection="1">
      <alignment horizontal="right" vertical="center" indent="4"/>
      <protection/>
    </xf>
    <xf numFmtId="167" fontId="2" fillId="0" borderId="7" xfId="20" applyFont="1" applyBorder="1" applyAlignment="1" applyProtection="1">
      <alignment horizontal="right" vertical="center" indent="4"/>
      <protection/>
    </xf>
    <xf numFmtId="177" fontId="2" fillId="0" borderId="1" xfId="20" applyNumberFormat="1" applyFont="1" applyBorder="1" applyAlignment="1" applyProtection="1">
      <alignment horizontal="right" vertical="center" shrinkToFit="1"/>
      <protection/>
    </xf>
    <xf numFmtId="168" fontId="17" fillId="0" borderId="4" xfId="0" applyNumberFormat="1" applyFont="1" applyBorder="1" applyAlignment="1">
      <alignment horizontal="right" vertical="center"/>
    </xf>
    <xf numFmtId="164" fontId="17" fillId="0" borderId="4" xfId="0" applyFont="1" applyBorder="1" applyAlignment="1">
      <alignment horizontal="right" vertical="center"/>
    </xf>
    <xf numFmtId="167" fontId="17" fillId="0" borderId="4" xfId="20" applyFont="1" applyBorder="1" applyAlignment="1" applyProtection="1">
      <alignment horizontal="right" vertical="center"/>
      <protection/>
    </xf>
    <xf numFmtId="168" fontId="17" fillId="0" borderId="23" xfId="0" applyNumberFormat="1" applyFont="1" applyBorder="1" applyAlignment="1">
      <alignment horizontal="right" vertical="center"/>
    </xf>
    <xf numFmtId="164" fontId="17" fillId="0" borderId="23" xfId="0" applyFont="1" applyBorder="1" applyAlignment="1">
      <alignment horizontal="right" vertical="center"/>
    </xf>
    <xf numFmtId="167" fontId="17" fillId="0" borderId="23" xfId="20" applyFont="1" applyBorder="1" applyAlignment="1" applyProtection="1">
      <alignment horizontal="right" vertical="center"/>
      <protection/>
    </xf>
    <xf numFmtId="168" fontId="17" fillId="0" borderId="12" xfId="0" applyNumberFormat="1" applyFont="1" applyBorder="1" applyAlignment="1">
      <alignment horizontal="right" vertical="center"/>
    </xf>
    <xf numFmtId="164" fontId="17" fillId="0" borderId="12" xfId="0" applyFont="1" applyBorder="1" applyAlignment="1">
      <alignment horizontal="right" vertical="center"/>
    </xf>
    <xf numFmtId="167" fontId="17" fillId="0" borderId="12" xfId="20" applyFont="1" applyBorder="1" applyAlignment="1" applyProtection="1">
      <alignment horizontal="right" vertical="center"/>
      <protection/>
    </xf>
    <xf numFmtId="168" fontId="17" fillId="0" borderId="1" xfId="0" applyNumberFormat="1" applyFont="1" applyBorder="1" applyAlignment="1">
      <alignment horizontal="right" vertical="center"/>
    </xf>
    <xf numFmtId="164" fontId="17" fillId="0" borderId="1" xfId="0" applyFont="1" applyBorder="1" applyAlignment="1">
      <alignment horizontal="right" vertical="center"/>
    </xf>
    <xf numFmtId="167" fontId="17" fillId="0" borderId="1" xfId="20" applyFont="1" applyBorder="1" applyAlignment="1" applyProtection="1">
      <alignment horizontal="right" vertical="center"/>
      <protection/>
    </xf>
    <xf numFmtId="168" fontId="17" fillId="0" borderId="0" xfId="0" applyNumberFormat="1" applyFont="1" applyAlignment="1">
      <alignment vertical="center"/>
    </xf>
    <xf numFmtId="164" fontId="17" fillId="0" borderId="0" xfId="0" applyFont="1" applyAlignment="1">
      <alignment vertical="center"/>
    </xf>
    <xf numFmtId="168" fontId="16" fillId="0" borderId="0" xfId="0" applyNumberFormat="1" applyFont="1" applyBorder="1" applyAlignment="1">
      <alignment vertical="center"/>
    </xf>
    <xf numFmtId="168" fontId="16" fillId="0" borderId="0" xfId="0" applyNumberFormat="1" applyFont="1" applyAlignment="1">
      <alignment vertical="center"/>
    </xf>
    <xf numFmtId="164" fontId="16" fillId="0" borderId="0" xfId="0" applyFont="1" applyBorder="1" applyAlignment="1">
      <alignment vertical="center"/>
    </xf>
    <xf numFmtId="164" fontId="16" fillId="0" borderId="0" xfId="0" applyFont="1" applyBorder="1" applyAlignment="1">
      <alignment vertical="center"/>
    </xf>
    <xf numFmtId="164" fontId="16" fillId="0" borderId="0" xfId="0" applyFont="1" applyBorder="1" applyAlignment="1">
      <alignment vertical="center" wrapText="1"/>
    </xf>
    <xf numFmtId="177" fontId="16" fillId="0" borderId="4" xfId="20" applyNumberFormat="1" applyFont="1" applyBorder="1" applyAlignment="1" applyProtection="1">
      <alignment horizontal="right" vertical="center"/>
      <protection/>
    </xf>
    <xf numFmtId="167" fontId="16" fillId="0" borderId="0" xfId="20" applyFont="1" applyBorder="1" applyAlignment="1" applyProtection="1">
      <alignment vertical="center"/>
      <protection/>
    </xf>
    <xf numFmtId="177" fontId="16" fillId="0" borderId="0" xfId="20" applyNumberFormat="1" applyFont="1" applyBorder="1" applyAlignment="1" applyProtection="1">
      <alignment vertical="center"/>
      <protection/>
    </xf>
    <xf numFmtId="177" fontId="16" fillId="0" borderId="23" xfId="20" applyNumberFormat="1" applyFont="1" applyBorder="1" applyAlignment="1" applyProtection="1">
      <alignment horizontal="right" vertical="center"/>
      <protection/>
    </xf>
    <xf numFmtId="177" fontId="16" fillId="0" borderId="12" xfId="20" applyNumberFormat="1" applyFont="1" applyBorder="1" applyAlignment="1" applyProtection="1">
      <alignment horizontal="right" vertical="center"/>
      <protection/>
    </xf>
    <xf numFmtId="177" fontId="16" fillId="0" borderId="1" xfId="20" applyNumberFormat="1" applyFont="1" applyBorder="1" applyAlignment="1" applyProtection="1">
      <alignment horizontal="right" vertical="center"/>
      <protection/>
    </xf>
    <xf numFmtId="177" fontId="16" fillId="0" borderId="1" xfId="20" applyNumberFormat="1" applyFont="1" applyBorder="1" applyAlignment="1" applyProtection="1">
      <alignment horizontal="right" vertical="center" shrinkToFit="1"/>
      <protection/>
    </xf>
    <xf numFmtId="171" fontId="16" fillId="0" borderId="1" xfId="0" applyNumberFormat="1" applyFont="1" applyBorder="1" applyAlignment="1">
      <alignment horizontal="right" vertical="center"/>
    </xf>
    <xf numFmtId="171" fontId="16" fillId="0" borderId="1" xfId="20" applyNumberFormat="1" applyFont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6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71" fontId="16" fillId="0" borderId="1" xfId="20" applyNumberFormat="1" applyFont="1" applyBorder="1" applyAlignment="1" applyProtection="1">
      <alignment horizontal="right" vertical="center" wrapText="1"/>
      <protection/>
    </xf>
    <xf numFmtId="171" fontId="16" fillId="0" borderId="16" xfId="20" applyNumberFormat="1" applyFont="1" applyBorder="1" applyAlignment="1" applyProtection="1">
      <alignment horizontal="right" vertical="center" wrapText="1"/>
      <protection/>
    </xf>
    <xf numFmtId="172" fontId="16" fillId="0" borderId="3" xfId="0" applyNumberFormat="1" applyFont="1" applyBorder="1" applyAlignment="1">
      <alignment horizontal="right" vertical="center" wrapText="1"/>
    </xf>
    <xf numFmtId="171" fontId="16" fillId="0" borderId="2" xfId="20" applyNumberFormat="1" applyFont="1" applyBorder="1" applyAlignment="1" applyProtection="1">
      <alignment horizontal="right" vertical="center" shrinkToFit="1"/>
      <protection/>
    </xf>
    <xf numFmtId="164" fontId="18" fillId="0" borderId="0" xfId="0" applyFont="1" applyAlignment="1">
      <alignment vertical="center"/>
    </xf>
    <xf numFmtId="164" fontId="16" fillId="0" borderId="1" xfId="0" applyFont="1" applyBorder="1" applyAlignment="1">
      <alignment horizontal="center" vertical="center" wrapText="1"/>
    </xf>
    <xf numFmtId="167" fontId="16" fillId="0" borderId="4" xfId="20" applyNumberFormat="1" applyFont="1" applyBorder="1" applyAlignment="1" applyProtection="1">
      <alignment horizontal="right" vertical="center"/>
      <protection/>
    </xf>
    <xf numFmtId="183" fontId="16" fillId="0" borderId="4" xfId="20" applyNumberFormat="1" applyFont="1" applyBorder="1" applyAlignment="1" applyProtection="1">
      <alignment horizontal="right" vertical="center"/>
      <protection/>
    </xf>
    <xf numFmtId="167" fontId="16" fillId="0" borderId="23" xfId="20" applyNumberFormat="1" applyFont="1" applyBorder="1" applyAlignment="1" applyProtection="1">
      <alignment horizontal="right" vertical="center"/>
      <protection/>
    </xf>
    <xf numFmtId="183" fontId="16" fillId="0" borderId="23" xfId="20" applyNumberFormat="1" applyFont="1" applyBorder="1" applyAlignment="1" applyProtection="1">
      <alignment horizontal="right" vertical="center"/>
      <protection/>
    </xf>
    <xf numFmtId="167" fontId="16" fillId="0" borderId="7" xfId="20" applyNumberFormat="1" applyFont="1" applyBorder="1" applyAlignment="1" applyProtection="1">
      <alignment horizontal="right" vertical="center"/>
      <protection/>
    </xf>
    <xf numFmtId="183" fontId="16" fillId="0" borderId="7" xfId="20" applyNumberFormat="1" applyFont="1" applyBorder="1" applyAlignment="1" applyProtection="1">
      <alignment horizontal="right" vertical="center"/>
      <protection/>
    </xf>
    <xf numFmtId="164" fontId="16" fillId="0" borderId="39" xfId="0" applyFont="1" applyBorder="1" applyAlignment="1">
      <alignment horizontal="left" vertical="center"/>
    </xf>
    <xf numFmtId="164" fontId="17" fillId="0" borderId="0" xfId="0" applyFont="1" applyAlignment="1">
      <alignment vertical="center"/>
    </xf>
    <xf numFmtId="164" fontId="5" fillId="0" borderId="17" xfId="0" applyFont="1" applyBorder="1" applyAlignment="1">
      <alignment vertical="center"/>
    </xf>
    <xf numFmtId="177" fontId="16" fillId="0" borderId="17" xfId="20" applyNumberFormat="1" applyFont="1" applyBorder="1" applyAlignment="1" applyProtection="1">
      <alignment horizontal="right" vertical="center"/>
      <protection/>
    </xf>
    <xf numFmtId="164" fontId="16" fillId="0" borderId="24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23" xfId="0" applyFont="1" applyBorder="1" applyAlignment="1">
      <alignment vertical="center"/>
    </xf>
    <xf numFmtId="164" fontId="16" fillId="0" borderId="69" xfId="0" applyFont="1" applyBorder="1" applyAlignment="1">
      <alignment vertical="center"/>
    </xf>
    <xf numFmtId="164" fontId="5" fillId="0" borderId="12" xfId="0" applyFont="1" applyBorder="1" applyAlignment="1">
      <alignment vertical="center"/>
    </xf>
    <xf numFmtId="164" fontId="16" fillId="0" borderId="39" xfId="0" applyFont="1" applyBorder="1" applyAlignment="1">
      <alignment vertical="center"/>
    </xf>
    <xf numFmtId="164" fontId="16" fillId="0" borderId="0" xfId="0" applyFont="1" applyAlignment="1">
      <alignment horizontal="right" vertical="center"/>
    </xf>
    <xf numFmtId="164" fontId="16" fillId="0" borderId="1" xfId="0" applyFont="1" applyBorder="1" applyAlignment="1">
      <alignment horizontal="center" vertical="center"/>
    </xf>
    <xf numFmtId="164" fontId="19" fillId="0" borderId="0" xfId="0" applyFont="1" applyBorder="1" applyAlignment="1">
      <alignment shrinkToFit="1"/>
    </xf>
    <xf numFmtId="164" fontId="5" fillId="0" borderId="4" xfId="0" applyFont="1" applyBorder="1" applyAlignment="1">
      <alignment horizontal="left" vertical="center" shrinkToFit="1"/>
    </xf>
    <xf numFmtId="164" fontId="5" fillId="0" borderId="23" xfId="0" applyFont="1" applyBorder="1" applyAlignment="1">
      <alignment horizontal="left" vertical="center" shrinkToFit="1"/>
    </xf>
    <xf numFmtId="164" fontId="5" fillId="0" borderId="7" xfId="0" applyFont="1" applyBorder="1" applyAlignment="1">
      <alignment horizontal="left" vertical="center" shrinkToFit="1"/>
    </xf>
    <xf numFmtId="177" fontId="16" fillId="0" borderId="7" xfId="20" applyNumberFormat="1" applyFont="1" applyBorder="1" applyAlignment="1" applyProtection="1">
      <alignment horizontal="right" vertical="center"/>
      <protection/>
    </xf>
    <xf numFmtId="183" fontId="5" fillId="0" borderId="1" xfId="20" applyNumberFormat="1" applyFont="1" applyBorder="1" applyAlignment="1" applyProtection="1">
      <alignment horizontal="center" vertical="center"/>
      <protection/>
    </xf>
    <xf numFmtId="183" fontId="5" fillId="0" borderId="1" xfId="0" applyNumberFormat="1" applyFont="1" applyBorder="1" applyAlignment="1">
      <alignment horizontal="center" vertical="center"/>
    </xf>
    <xf numFmtId="183" fontId="5" fillId="0" borderId="1" xfId="0" applyNumberFormat="1" applyFont="1" applyBorder="1" applyAlignment="1">
      <alignment horizontal="center" vertical="center" wrapText="1"/>
    </xf>
    <xf numFmtId="183" fontId="6" fillId="0" borderId="1" xfId="0" applyNumberFormat="1" applyFont="1" applyBorder="1" applyAlignment="1">
      <alignment horizontal="center" vertical="center" wrapText="1"/>
    </xf>
    <xf numFmtId="173" fontId="17" fillId="0" borderId="23" xfId="0" applyNumberFormat="1" applyFont="1" applyBorder="1" applyAlignment="1">
      <alignment horizontal="right" vertical="center"/>
    </xf>
    <xf numFmtId="164" fontId="5" fillId="0" borderId="75" xfId="0" applyFont="1" applyBorder="1" applyAlignment="1">
      <alignment horizontal="center" vertical="center"/>
    </xf>
    <xf numFmtId="173" fontId="17" fillId="0" borderId="32" xfId="0" applyNumberFormat="1" applyFont="1" applyBorder="1" applyAlignment="1">
      <alignment horizontal="right" vertical="center"/>
    </xf>
    <xf numFmtId="173" fontId="17" fillId="0" borderId="12" xfId="0" applyNumberFormat="1" applyFont="1" applyBorder="1" applyAlignment="1">
      <alignment horizontal="right" vertical="center"/>
    </xf>
    <xf numFmtId="164" fontId="5" fillId="0" borderId="48" xfId="0" applyFont="1" applyBorder="1" applyAlignment="1">
      <alignment horizontal="center" vertical="center" wrapText="1"/>
    </xf>
    <xf numFmtId="164" fontId="5" fillId="0" borderId="84" xfId="0" applyFont="1" applyBorder="1" applyAlignment="1">
      <alignment horizontal="center" vertical="center"/>
    </xf>
    <xf numFmtId="177" fontId="16" fillId="0" borderId="84" xfId="20" applyNumberFormat="1" applyFont="1" applyBorder="1" applyAlignment="1" applyProtection="1">
      <alignment horizontal="right" vertical="center"/>
      <protection/>
    </xf>
    <xf numFmtId="164" fontId="5" fillId="0" borderId="42" xfId="0" applyFont="1" applyBorder="1" applyAlignment="1">
      <alignment horizontal="center" vertical="center"/>
    </xf>
    <xf numFmtId="177" fontId="16" fillId="0" borderId="42" xfId="20" applyNumberFormat="1" applyFont="1" applyBorder="1" applyAlignment="1" applyProtection="1">
      <alignment horizontal="right" vertical="center"/>
      <protection/>
    </xf>
    <xf numFmtId="164" fontId="5" fillId="0" borderId="85" xfId="0" applyFont="1" applyBorder="1" applyAlignment="1">
      <alignment horizontal="center" vertical="center"/>
    </xf>
    <xf numFmtId="177" fontId="16" fillId="0" borderId="46" xfId="20" applyNumberFormat="1" applyFont="1" applyBorder="1" applyAlignment="1" applyProtection="1">
      <alignment horizontal="right" vertical="center"/>
      <protection/>
    </xf>
    <xf numFmtId="164" fontId="5" fillId="0" borderId="46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 wrapText="1"/>
    </xf>
    <xf numFmtId="177" fontId="16" fillId="0" borderId="5" xfId="20" applyNumberFormat="1" applyFont="1" applyBorder="1" applyAlignment="1" applyProtection="1">
      <alignment horizontal="right" vertical="center"/>
      <protection/>
    </xf>
    <xf numFmtId="177" fontId="16" fillId="0" borderId="6" xfId="20" applyNumberFormat="1" applyFont="1" applyBorder="1" applyAlignment="1" applyProtection="1">
      <alignment horizontal="right" vertical="center"/>
      <protection/>
    </xf>
    <xf numFmtId="177" fontId="16" fillId="0" borderId="55" xfId="20" applyNumberFormat="1" applyFont="1" applyBorder="1" applyAlignment="1" applyProtection="1">
      <alignment horizontal="right" vertical="center"/>
      <protection/>
    </xf>
    <xf numFmtId="177" fontId="16" fillId="0" borderId="22" xfId="20" applyNumberFormat="1" applyFont="1" applyBorder="1" applyAlignment="1" applyProtection="1">
      <alignment horizontal="right" vertical="center"/>
      <protection/>
    </xf>
    <xf numFmtId="177" fontId="16" fillId="0" borderId="34" xfId="20" applyNumberFormat="1" applyFont="1" applyBorder="1" applyAlignment="1" applyProtection="1">
      <alignment horizontal="right" vertical="center"/>
      <protection/>
    </xf>
    <xf numFmtId="164" fontId="5" fillId="0" borderId="41" xfId="0" applyFont="1" applyBorder="1" applyAlignment="1">
      <alignment horizontal="center" vertical="center"/>
    </xf>
    <xf numFmtId="177" fontId="16" fillId="0" borderId="41" xfId="20" applyNumberFormat="1" applyFont="1" applyBorder="1" applyAlignment="1" applyProtection="1">
      <alignment horizontal="right" vertical="center"/>
      <protection/>
    </xf>
    <xf numFmtId="177" fontId="16" fillId="0" borderId="86" xfId="20" applyNumberFormat="1" applyFont="1" applyBorder="1" applyAlignment="1" applyProtection="1">
      <alignment horizontal="right" vertical="center"/>
      <protection/>
    </xf>
    <xf numFmtId="177" fontId="16" fillId="0" borderId="43" xfId="20" applyNumberFormat="1" applyFont="1" applyBorder="1" applyAlignment="1" applyProtection="1">
      <alignment horizontal="right" vertical="center"/>
      <protection/>
    </xf>
    <xf numFmtId="177" fontId="16" fillId="0" borderId="87" xfId="20" applyNumberFormat="1" applyFont="1" applyBorder="1" applyAlignment="1" applyProtection="1">
      <alignment horizontal="right" vertical="center"/>
      <protection/>
    </xf>
    <xf numFmtId="177" fontId="16" fillId="0" borderId="13" xfId="20" applyNumberFormat="1" applyFont="1" applyBorder="1" applyAlignment="1" applyProtection="1">
      <alignment horizontal="right" vertical="center"/>
      <protection/>
    </xf>
    <xf numFmtId="177" fontId="16" fillId="0" borderId="14" xfId="20" applyNumberFormat="1" applyFont="1" applyBorder="1" applyAlignment="1" applyProtection="1">
      <alignment horizontal="right" vertical="center"/>
      <protection/>
    </xf>
    <xf numFmtId="164" fontId="16" fillId="0" borderId="88" xfId="0" applyFont="1" applyBorder="1" applyAlignment="1">
      <alignment vertical="center"/>
    </xf>
    <xf numFmtId="177" fontId="17" fillId="0" borderId="23" xfId="20" applyNumberFormat="1" applyFont="1" applyBorder="1" applyAlignment="1" applyProtection="1">
      <alignment horizontal="right" vertical="center"/>
      <protection/>
    </xf>
    <xf numFmtId="177" fontId="17" fillId="0" borderId="32" xfId="20" applyNumberFormat="1" applyFont="1" applyBorder="1" applyAlignment="1" applyProtection="1">
      <alignment horizontal="right" vertical="center"/>
      <protection/>
    </xf>
    <xf numFmtId="177" fontId="17" fillId="0" borderId="12" xfId="20" applyNumberFormat="1" applyFont="1" applyBorder="1" applyAlignment="1" applyProtection="1">
      <alignment horizontal="right" vertical="center"/>
      <protection/>
    </xf>
    <xf numFmtId="167" fontId="16" fillId="0" borderId="4" xfId="20" applyFont="1" applyBorder="1" applyAlignment="1" applyProtection="1">
      <alignment horizontal="right" vertical="center"/>
      <protection/>
    </xf>
    <xf numFmtId="164" fontId="6" fillId="0" borderId="23" xfId="0" applyFont="1" applyBorder="1" applyAlignment="1">
      <alignment horizontal="center" vertical="center"/>
    </xf>
    <xf numFmtId="167" fontId="16" fillId="0" borderId="23" xfId="20" applyFont="1" applyBorder="1" applyAlignment="1" applyProtection="1">
      <alignment horizontal="right" vertical="center"/>
      <protection/>
    </xf>
    <xf numFmtId="167" fontId="16" fillId="0" borderId="7" xfId="20" applyFont="1" applyBorder="1" applyAlignment="1" applyProtection="1">
      <alignment horizontal="right" vertical="center"/>
      <protection/>
    </xf>
    <xf numFmtId="164" fontId="17" fillId="0" borderId="0" xfId="0" applyFont="1" applyBorder="1" applyAlignment="1">
      <alignment vertical="center"/>
    </xf>
    <xf numFmtId="164" fontId="16" fillId="0" borderId="0" xfId="0" applyFont="1" applyAlignment="1">
      <alignment vertical="center" wrapText="1"/>
    </xf>
    <xf numFmtId="182" fontId="16" fillId="0" borderId="1" xfId="0" applyNumberFormat="1" applyFont="1" applyBorder="1" applyAlignment="1">
      <alignment horizontal="right" vertical="center"/>
    </xf>
    <xf numFmtId="183" fontId="16" fillId="0" borderId="0" xfId="20" applyNumberFormat="1" applyFont="1" applyBorder="1" applyAlignment="1" applyProtection="1">
      <alignment vertical="center"/>
      <protection/>
    </xf>
    <xf numFmtId="183" fontId="16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164" fontId="13" fillId="0" borderId="1" xfId="0" applyFont="1" applyBorder="1" applyAlignment="1">
      <alignment horizontal="center" vertical="center" wrapText="1"/>
    </xf>
    <xf numFmtId="182" fontId="16" fillId="0" borderId="5" xfId="0" applyNumberFormat="1" applyFont="1" applyBorder="1" applyAlignment="1">
      <alignment horizontal="right" vertical="center"/>
    </xf>
    <xf numFmtId="182" fontId="16" fillId="0" borderId="11" xfId="0" applyNumberFormat="1" applyFont="1" applyBorder="1" applyAlignment="1">
      <alignment horizontal="right" vertical="center"/>
    </xf>
    <xf numFmtId="182" fontId="16" fillId="0" borderId="4" xfId="0" applyNumberFormat="1" applyFont="1" applyBorder="1" applyAlignment="1">
      <alignment horizontal="right" vertical="center"/>
    </xf>
    <xf numFmtId="182" fontId="16" fillId="0" borderId="57" xfId="0" applyNumberFormat="1" applyFont="1" applyBorder="1" applyAlignment="1">
      <alignment horizontal="right" vertical="center"/>
    </xf>
    <xf numFmtId="182" fontId="16" fillId="0" borderId="89" xfId="0" applyNumberFormat="1" applyFont="1" applyBorder="1" applyAlignment="1">
      <alignment horizontal="right" vertical="center"/>
    </xf>
    <xf numFmtId="182" fontId="16" fillId="0" borderId="87" xfId="0" applyNumberFormat="1" applyFont="1" applyBorder="1" applyAlignment="1">
      <alignment horizontal="right" vertical="center"/>
    </xf>
    <xf numFmtId="182" fontId="16" fillId="0" borderId="2" xfId="0" applyNumberFormat="1" applyFont="1" applyBorder="1" applyAlignment="1">
      <alignment horizontal="right" vertical="center"/>
    </xf>
    <xf numFmtId="182" fontId="16" fillId="0" borderId="10" xfId="0" applyNumberFormat="1" applyFont="1" applyBorder="1" applyAlignment="1">
      <alignment horizontal="right" vertical="center"/>
    </xf>
    <xf numFmtId="177" fontId="16" fillId="0" borderId="11" xfId="20" applyNumberFormat="1" applyFont="1" applyBorder="1" applyAlignment="1" applyProtection="1">
      <alignment horizontal="right" vertical="center"/>
      <protection/>
    </xf>
    <xf numFmtId="177" fontId="16" fillId="0" borderId="8" xfId="20" applyNumberFormat="1" applyFont="1" applyBorder="1" applyAlignment="1" applyProtection="1">
      <alignment horizontal="right" vertical="center"/>
      <protection/>
    </xf>
    <xf numFmtId="177" fontId="16" fillId="0" borderId="81" xfId="20" applyNumberFormat="1" applyFont="1" applyBorder="1" applyAlignment="1" applyProtection="1">
      <alignment horizontal="right" vertical="center"/>
      <protection/>
    </xf>
    <xf numFmtId="164" fontId="12" fillId="0" borderId="1" xfId="0" applyFont="1" applyBorder="1" applyAlignment="1">
      <alignment horizontal="center" vertical="center" wrapText="1"/>
    </xf>
    <xf numFmtId="164" fontId="12" fillId="0" borderId="10" xfId="0" applyFont="1" applyBorder="1" applyAlignment="1">
      <alignment horizontal="center" vertical="center" wrapText="1"/>
    </xf>
    <xf numFmtId="182" fontId="16" fillId="0" borderId="1" xfId="0" applyNumberFormat="1" applyFont="1" applyBorder="1" applyAlignment="1">
      <alignment horizontal="center" vertical="center"/>
    </xf>
    <xf numFmtId="182" fontId="16" fillId="0" borderId="10" xfId="0" applyNumberFormat="1" applyFont="1" applyBorder="1" applyAlignment="1">
      <alignment horizontal="center" vertical="center"/>
    </xf>
    <xf numFmtId="182" fontId="16" fillId="0" borderId="0" xfId="0" applyNumberFormat="1" applyFont="1" applyAlignment="1">
      <alignment vertical="center"/>
    </xf>
    <xf numFmtId="164" fontId="21" fillId="0" borderId="1" xfId="0" applyFont="1" applyBorder="1" applyAlignment="1">
      <alignment horizontal="center" vertical="center" wrapText="1" shrinkToFit="1"/>
    </xf>
    <xf numFmtId="164" fontId="16" fillId="0" borderId="0" xfId="0" applyFont="1" applyBorder="1" applyAlignment="1">
      <alignment horizontal="center" vertical="center"/>
    </xf>
    <xf numFmtId="167" fontId="17" fillId="0" borderId="55" xfId="20" applyFont="1" applyBorder="1" applyAlignment="1" applyProtection="1">
      <alignment horizontal="right" vertical="center"/>
      <protection/>
    </xf>
    <xf numFmtId="169" fontId="17" fillId="0" borderId="34" xfId="20" applyNumberFormat="1" applyFont="1" applyBorder="1" applyAlignment="1" applyProtection="1">
      <alignment horizontal="right" vertical="center"/>
      <protection/>
    </xf>
    <xf numFmtId="169" fontId="17" fillId="0" borderId="23" xfId="20" applyNumberFormat="1" applyFont="1" applyBorder="1" applyAlignment="1" applyProtection="1">
      <alignment horizontal="right" vertical="center"/>
      <protection/>
    </xf>
    <xf numFmtId="169" fontId="17" fillId="0" borderId="0" xfId="20" applyNumberFormat="1" applyFont="1" applyBorder="1" applyAlignment="1" applyProtection="1">
      <alignment horizontal="right" vertical="center"/>
      <protection/>
    </xf>
    <xf numFmtId="167" fontId="17" fillId="0" borderId="7" xfId="20" applyFont="1" applyBorder="1" applyAlignment="1" applyProtection="1">
      <alignment horizontal="right" vertical="center"/>
      <protection/>
    </xf>
    <xf numFmtId="167" fontId="17" fillId="0" borderId="8" xfId="20" applyFont="1" applyBorder="1" applyAlignment="1" applyProtection="1">
      <alignment horizontal="right" vertical="center"/>
      <protection/>
    </xf>
    <xf numFmtId="169" fontId="17" fillId="0" borderId="7" xfId="20" applyNumberFormat="1" applyFont="1" applyBorder="1" applyAlignment="1" applyProtection="1">
      <alignment horizontal="right" vertical="center"/>
      <protection/>
    </xf>
    <xf numFmtId="164" fontId="22" fillId="0" borderId="1" xfId="0" applyFont="1" applyBorder="1" applyAlignment="1">
      <alignment horizontal="center" vertical="center" wrapText="1"/>
    </xf>
    <xf numFmtId="182" fontId="16" fillId="0" borderId="1" xfId="0" applyNumberFormat="1" applyFont="1" applyBorder="1" applyAlignment="1">
      <alignment horizontal="right" vertical="center" wrapText="1"/>
    </xf>
    <xf numFmtId="182" fontId="16" fillId="0" borderId="2" xfId="0" applyNumberFormat="1" applyFont="1" applyBorder="1" applyAlignment="1">
      <alignment horizontal="right" vertical="center" wrapText="1"/>
    </xf>
    <xf numFmtId="182" fontId="16" fillId="0" borderId="3" xfId="0" applyNumberFormat="1" applyFont="1" applyBorder="1" applyAlignment="1">
      <alignment horizontal="right" vertical="center"/>
    </xf>
    <xf numFmtId="182" fontId="16" fillId="0" borderId="0" xfId="0" applyNumberFormat="1" applyFont="1" applyBorder="1" applyAlignment="1">
      <alignment horizontal="right" vertical="center"/>
    </xf>
    <xf numFmtId="164" fontId="16" fillId="0" borderId="0" xfId="0" applyFont="1" applyAlignment="1">
      <alignment vertical="center"/>
    </xf>
    <xf numFmtId="164" fontId="6" fillId="0" borderId="2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7" fontId="6" fillId="0" borderId="2" xfId="20" applyFont="1" applyBorder="1" applyAlignment="1" applyProtection="1">
      <alignment horizontal="center" vertical="center" wrapText="1"/>
      <protection/>
    </xf>
    <xf numFmtId="164" fontId="5" fillId="0" borderId="9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shrinkToFit="1"/>
    </xf>
    <xf numFmtId="164" fontId="18" fillId="0" borderId="1" xfId="0" applyFont="1" applyBorder="1" applyAlignment="1">
      <alignment horizontal="right" vertical="center"/>
    </xf>
    <xf numFmtId="168" fontId="20" fillId="0" borderId="1" xfId="0" applyNumberFormat="1" applyFont="1" applyBorder="1" applyAlignment="1">
      <alignment horizontal="right" vertical="center"/>
    </xf>
    <xf numFmtId="168" fontId="18" fillId="0" borderId="1" xfId="0" applyNumberFormat="1" applyFont="1" applyBorder="1" applyAlignment="1">
      <alignment horizontal="right" vertical="center"/>
    </xf>
    <xf numFmtId="168" fontId="18" fillId="0" borderId="2" xfId="0" applyNumberFormat="1" applyFont="1" applyBorder="1" applyAlignment="1">
      <alignment horizontal="right" vertical="center"/>
    </xf>
    <xf numFmtId="171" fontId="18" fillId="0" borderId="10" xfId="0" applyNumberFormat="1" applyFont="1" applyBorder="1" applyAlignment="1">
      <alignment horizontal="right" vertical="center"/>
    </xf>
    <xf numFmtId="167" fontId="18" fillId="0" borderId="1" xfId="20" applyFont="1" applyBorder="1" applyAlignment="1" applyProtection="1">
      <alignment horizontal="right" vertical="center"/>
      <protection/>
    </xf>
    <xf numFmtId="184" fontId="18" fillId="0" borderId="1" xfId="0" applyNumberFormat="1" applyFont="1" applyBorder="1" applyAlignment="1">
      <alignment horizontal="right" vertical="center"/>
    </xf>
    <xf numFmtId="184" fontId="18" fillId="0" borderId="0" xfId="0" applyNumberFormat="1" applyFont="1" applyBorder="1" applyAlignment="1">
      <alignment horizontal="right" vertical="center"/>
    </xf>
    <xf numFmtId="167" fontId="18" fillId="0" borderId="91" xfId="20" applyFont="1" applyBorder="1" applyAlignment="1" applyProtection="1">
      <alignment horizontal="right" vertical="center"/>
      <protection/>
    </xf>
    <xf numFmtId="184" fontId="18" fillId="0" borderId="91" xfId="0" applyNumberFormat="1" applyFont="1" applyBorder="1" applyAlignment="1">
      <alignment horizontal="right" vertical="center"/>
    </xf>
    <xf numFmtId="164" fontId="18" fillId="0" borderId="1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center" wrapText="1"/>
    </xf>
    <xf numFmtId="167" fontId="16" fillId="0" borderId="1" xfId="20" applyFont="1" applyBorder="1" applyAlignment="1" applyProtection="1">
      <alignment horizontal="right" vertical="center"/>
      <protection/>
    </xf>
    <xf numFmtId="176" fontId="16" fillId="0" borderId="1" xfId="20" applyNumberFormat="1" applyFont="1" applyBorder="1" applyAlignment="1" applyProtection="1">
      <alignment horizontal="right" vertical="center"/>
      <protection/>
    </xf>
    <xf numFmtId="167" fontId="16" fillId="0" borderId="0" xfId="20" applyFont="1" applyBorder="1" applyAlignment="1" applyProtection="1">
      <alignment horizontal="right" vertical="center"/>
      <protection/>
    </xf>
    <xf numFmtId="177" fontId="16" fillId="0" borderId="0" xfId="20" applyNumberFormat="1" applyFont="1" applyBorder="1" applyAlignment="1" applyProtection="1">
      <alignment horizontal="right" vertical="center"/>
      <protection/>
    </xf>
    <xf numFmtId="171" fontId="16" fillId="0" borderId="23" xfId="0" applyNumberFormat="1" applyFont="1" applyBorder="1" applyAlignment="1">
      <alignment horizontal="right" vertical="center"/>
    </xf>
    <xf numFmtId="171" fontId="16" fillId="0" borderId="12" xfId="0" applyNumberFormat="1" applyFont="1" applyBorder="1" applyAlignment="1">
      <alignment horizontal="right" vertical="center"/>
    </xf>
    <xf numFmtId="171" fontId="16" fillId="0" borderId="7" xfId="0" applyNumberFormat="1" applyFont="1" applyBorder="1" applyAlignment="1">
      <alignment horizontal="right" vertical="center"/>
    </xf>
    <xf numFmtId="164" fontId="17" fillId="0" borderId="0" xfId="0" applyFont="1" applyBorder="1" applyAlignment="1">
      <alignment horizontal="center" vertical="center"/>
    </xf>
    <xf numFmtId="171" fontId="16" fillId="0" borderId="0" xfId="0" applyNumberFormat="1" applyFont="1" applyBorder="1" applyAlignment="1">
      <alignment horizontal="right" vertical="center"/>
    </xf>
    <xf numFmtId="164" fontId="6" fillId="0" borderId="17" xfId="0" applyFont="1" applyBorder="1" applyAlignment="1">
      <alignment horizontal="center" vertical="center"/>
    </xf>
    <xf numFmtId="171" fontId="16" fillId="0" borderId="17" xfId="0" applyNumberFormat="1" applyFont="1" applyBorder="1" applyAlignment="1">
      <alignment horizontal="right" vertical="center"/>
    </xf>
    <xf numFmtId="171" fontId="16" fillId="0" borderId="4" xfId="0" applyNumberFormat="1" applyFont="1" applyBorder="1" applyAlignment="1">
      <alignment horizontal="right" vertical="center"/>
    </xf>
    <xf numFmtId="167" fontId="16" fillId="0" borderId="4" xfId="20" applyFont="1" applyBorder="1" applyAlignment="1" applyProtection="1">
      <alignment horizontal="center" vertical="center"/>
      <protection/>
    </xf>
    <xf numFmtId="171" fontId="16" fillId="0" borderId="4" xfId="0" applyNumberFormat="1" applyFont="1" applyBorder="1" applyAlignment="1">
      <alignment horizontal="center" vertical="center"/>
    </xf>
    <xf numFmtId="171" fontId="16" fillId="0" borderId="19" xfId="0" applyNumberFormat="1" applyFont="1" applyBorder="1" applyAlignment="1">
      <alignment horizontal="center" vertical="center"/>
    </xf>
    <xf numFmtId="171" fontId="16" fillId="0" borderId="92" xfId="0" applyNumberFormat="1" applyFont="1" applyBorder="1" applyAlignment="1">
      <alignment horizontal="right" vertical="center"/>
    </xf>
    <xf numFmtId="167" fontId="16" fillId="0" borderId="92" xfId="20" applyFont="1" applyBorder="1" applyAlignment="1" applyProtection="1">
      <alignment horizontal="center" vertical="center"/>
      <protection/>
    </xf>
    <xf numFmtId="171" fontId="16" fillId="0" borderId="23" xfId="0" applyNumberFormat="1" applyFont="1" applyBorder="1" applyAlignment="1">
      <alignment horizontal="center" vertical="center"/>
    </xf>
    <xf numFmtId="167" fontId="16" fillId="0" borderId="12" xfId="20" applyFont="1" applyBorder="1" applyAlignment="1" applyProtection="1">
      <alignment horizontal="center" vertical="center"/>
      <protection/>
    </xf>
    <xf numFmtId="171" fontId="16" fillId="0" borderId="7" xfId="0" applyNumberFormat="1" applyFont="1" applyBorder="1" applyAlignment="1">
      <alignment horizontal="center" vertical="center"/>
    </xf>
    <xf numFmtId="171" fontId="16" fillId="0" borderId="23" xfId="20" applyNumberFormat="1" applyFont="1" applyBorder="1" applyAlignment="1" applyProtection="1">
      <alignment horizontal="right" vertical="center"/>
      <protection/>
    </xf>
    <xf numFmtId="164" fontId="6" fillId="0" borderId="87" xfId="0" applyFont="1" applyBorder="1" applyAlignment="1">
      <alignment horizontal="center" vertical="center"/>
    </xf>
    <xf numFmtId="171" fontId="16" fillId="0" borderId="87" xfId="0" applyNumberFormat="1" applyFont="1" applyBorder="1" applyAlignment="1">
      <alignment horizontal="right" vertical="center"/>
    </xf>
    <xf numFmtId="171" fontId="16" fillId="0" borderId="87" xfId="20" applyNumberFormat="1" applyFont="1" applyBorder="1" applyAlignment="1" applyProtection="1">
      <alignment horizontal="right" vertical="center"/>
      <protection/>
    </xf>
    <xf numFmtId="171" fontId="16" fillId="0" borderId="7" xfId="20" applyNumberFormat="1" applyFont="1" applyBorder="1" applyAlignment="1" applyProtection="1">
      <alignment horizontal="right" vertical="center"/>
      <protection/>
    </xf>
    <xf numFmtId="171" fontId="16" fillId="0" borderId="12" xfId="20" applyNumberFormat="1" applyFont="1" applyBorder="1" applyAlignment="1" applyProtection="1">
      <alignment horizontal="right" vertical="center"/>
      <protection/>
    </xf>
    <xf numFmtId="167" fontId="16" fillId="0" borderId="0" xfId="20" applyFont="1" applyBorder="1" applyAlignment="1" applyProtection="1">
      <alignment horizontal="center" vertical="center"/>
      <protection/>
    </xf>
    <xf numFmtId="164" fontId="5" fillId="0" borderId="15" xfId="0" applyFont="1" applyBorder="1" applyAlignment="1">
      <alignment horizontal="right" vertical="center"/>
    </xf>
    <xf numFmtId="164" fontId="16" fillId="0" borderId="15" xfId="0" applyFont="1" applyBorder="1" applyAlignment="1">
      <alignment horizontal="right" vertical="center"/>
    </xf>
    <xf numFmtId="167" fontId="16" fillId="0" borderId="0" xfId="0" applyNumberFormat="1" applyFont="1" applyBorder="1" applyAlignment="1">
      <alignment vertical="center"/>
    </xf>
    <xf numFmtId="164" fontId="13" fillId="0" borderId="1" xfId="0" applyFont="1" applyBorder="1" applyAlignment="1">
      <alignment horizontal="center" vertical="center"/>
    </xf>
    <xf numFmtId="171" fontId="20" fillId="0" borderId="12" xfId="0" applyNumberFormat="1" applyFont="1" applyBorder="1" applyAlignment="1">
      <alignment horizontal="right" vertical="center"/>
    </xf>
    <xf numFmtId="171" fontId="20" fillId="0" borderId="1" xfId="0" applyNumberFormat="1" applyFont="1" applyBorder="1" applyAlignment="1">
      <alignment horizontal="right" vertical="center"/>
    </xf>
    <xf numFmtId="164" fontId="17" fillId="0" borderId="41" xfId="0" applyFont="1" applyBorder="1" applyAlignment="1">
      <alignment horizontal="center" vertical="center"/>
    </xf>
    <xf numFmtId="164" fontId="13" fillId="0" borderId="4" xfId="0" applyFont="1" applyBorder="1" applyAlignment="1">
      <alignment horizontal="left" vertical="center"/>
    </xf>
    <xf numFmtId="171" fontId="20" fillId="0" borderId="4" xfId="0" applyNumberFormat="1" applyFont="1" applyBorder="1" applyAlignment="1">
      <alignment horizontal="right" vertical="center"/>
    </xf>
    <xf numFmtId="164" fontId="12" fillId="0" borderId="23" xfId="0" applyFont="1" applyBorder="1" applyAlignment="1">
      <alignment horizontal="left" vertical="center"/>
    </xf>
    <xf numFmtId="171" fontId="20" fillId="0" borderId="23" xfId="0" applyNumberFormat="1" applyFont="1" applyBorder="1" applyAlignment="1">
      <alignment horizontal="right" vertical="center"/>
    </xf>
    <xf numFmtId="164" fontId="13" fillId="0" borderId="23" xfId="0" applyFont="1" applyBorder="1" applyAlignment="1">
      <alignment horizontal="left" vertical="center"/>
    </xf>
    <xf numFmtId="164" fontId="13" fillId="0" borderId="87" xfId="0" applyFont="1" applyBorder="1" applyAlignment="1">
      <alignment horizontal="left" vertical="center"/>
    </xf>
    <xf numFmtId="171" fontId="20" fillId="0" borderId="87" xfId="0" applyNumberFormat="1" applyFont="1" applyBorder="1" applyAlignment="1">
      <alignment horizontal="right" vertical="center"/>
    </xf>
    <xf numFmtId="164" fontId="5" fillId="0" borderId="93" xfId="0" applyFont="1" applyBorder="1" applyAlignment="1">
      <alignment horizontal="center" vertical="center"/>
    </xf>
    <xf numFmtId="171" fontId="20" fillId="0" borderId="48" xfId="0" applyNumberFormat="1" applyFont="1" applyBorder="1" applyAlignment="1">
      <alignment horizontal="right" vertical="center"/>
    </xf>
    <xf numFmtId="167" fontId="18" fillId="0" borderId="0" xfId="0" applyNumberFormat="1" applyFont="1" applyBorder="1" applyAlignment="1">
      <alignment vertical="center"/>
    </xf>
    <xf numFmtId="164" fontId="16" fillId="0" borderId="0" xfId="0" applyFont="1" applyBorder="1" applyAlignment="1">
      <alignment horizontal="left" vertical="center"/>
    </xf>
    <xf numFmtId="167" fontId="16" fillId="0" borderId="0" xfId="0" applyNumberFormat="1" applyFont="1" applyBorder="1" applyAlignment="1">
      <alignment horizontal="right" vertical="center"/>
    </xf>
    <xf numFmtId="167" fontId="16" fillId="0" borderId="0" xfId="0" applyNumberFormat="1" applyFont="1" applyBorder="1" applyAlignment="1">
      <alignment horizontal="left" vertical="center"/>
    </xf>
    <xf numFmtId="164" fontId="13" fillId="0" borderId="7" xfId="0" applyFont="1" applyBorder="1" applyAlignment="1">
      <alignment horizontal="left" vertical="center"/>
    </xf>
    <xf numFmtId="171" fontId="20" fillId="0" borderId="7" xfId="0" applyNumberFormat="1" applyFont="1" applyBorder="1" applyAlignment="1">
      <alignment horizontal="right" vertical="center"/>
    </xf>
    <xf numFmtId="164" fontId="16" fillId="0" borderId="39" xfId="0" applyFont="1" applyBorder="1" applyAlignment="1">
      <alignment vertical="center"/>
    </xf>
    <xf numFmtId="167" fontId="5" fillId="0" borderId="39" xfId="0" applyNumberFormat="1" applyFont="1" applyBorder="1" applyAlignment="1">
      <alignment horizontal="right" vertical="center"/>
    </xf>
    <xf numFmtId="164" fontId="2" fillId="0" borderId="0" xfId="0" applyFont="1" applyAlignment="1">
      <alignment vertical="center"/>
    </xf>
    <xf numFmtId="183" fontId="2" fillId="0" borderId="0" xfId="20" applyNumberFormat="1" applyFont="1" applyBorder="1" applyAlignment="1" applyProtection="1">
      <alignment vertical="center"/>
      <protection/>
    </xf>
    <xf numFmtId="183" fontId="2" fillId="0" borderId="0" xfId="0" applyNumberFormat="1" applyFont="1" applyBorder="1" applyAlignment="1">
      <alignment vertical="center"/>
    </xf>
    <xf numFmtId="183" fontId="6" fillId="0" borderId="1" xfId="20" applyNumberFormat="1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left" vertical="center"/>
    </xf>
    <xf numFmtId="164" fontId="12" fillId="0" borderId="1" xfId="0" applyFont="1" applyBorder="1" applyAlignment="1">
      <alignment horizontal="center" vertical="center"/>
    </xf>
    <xf numFmtId="164" fontId="6" fillId="0" borderId="19" xfId="0" applyFont="1" applyBorder="1" applyAlignment="1">
      <alignment horizontal="center" vertical="center" wrapText="1"/>
    </xf>
    <xf numFmtId="167" fontId="2" fillId="0" borderId="4" xfId="20" applyFont="1" applyBorder="1" applyAlignment="1" applyProtection="1">
      <alignment horizontal="center" vertical="center" wrapText="1"/>
      <protection/>
    </xf>
    <xf numFmtId="167" fontId="2" fillId="0" borderId="4" xfId="20" applyFont="1" applyBorder="1" applyAlignment="1" applyProtection="1">
      <alignment horizontal="center" vertical="center"/>
      <protection/>
    </xf>
    <xf numFmtId="176" fontId="2" fillId="0" borderId="4" xfId="20" applyNumberFormat="1" applyFont="1" applyBorder="1" applyAlignment="1" applyProtection="1">
      <alignment horizontal="center" vertical="center" wrapText="1"/>
      <protection/>
    </xf>
    <xf numFmtId="171" fontId="2" fillId="0" borderId="0" xfId="0" applyNumberFormat="1" applyFont="1" applyBorder="1" applyAlignment="1">
      <alignment vertical="center" wrapText="1"/>
    </xf>
    <xf numFmtId="173" fontId="2" fillId="0" borderId="0" xfId="0" applyNumberFormat="1" applyFont="1" applyBorder="1" applyAlignment="1">
      <alignment vertical="center" wrapText="1"/>
    </xf>
    <xf numFmtId="164" fontId="6" fillId="0" borderId="20" xfId="0" applyFont="1" applyBorder="1" applyAlignment="1">
      <alignment horizontal="center" vertical="center" wrapText="1"/>
    </xf>
    <xf numFmtId="167" fontId="2" fillId="0" borderId="23" xfId="20" applyFont="1" applyBorder="1" applyAlignment="1" applyProtection="1">
      <alignment horizontal="center" vertical="center" wrapText="1"/>
      <protection/>
    </xf>
    <xf numFmtId="176" fontId="2" fillId="0" borderId="23" xfId="20" applyNumberFormat="1" applyFont="1" applyBorder="1" applyAlignment="1" applyProtection="1">
      <alignment horizontal="center" vertical="center" wrapText="1"/>
      <protection/>
    </xf>
    <xf numFmtId="164" fontId="6" fillId="0" borderId="83" xfId="0" applyFont="1" applyBorder="1" applyAlignment="1">
      <alignment horizontal="center" vertical="center" wrapText="1"/>
    </xf>
    <xf numFmtId="167" fontId="2" fillId="0" borderId="7" xfId="20" applyFont="1" applyBorder="1" applyAlignment="1" applyProtection="1">
      <alignment horizontal="center" vertical="center" wrapText="1"/>
      <protection/>
    </xf>
    <xf numFmtId="176" fontId="2" fillId="0" borderId="7" xfId="20" applyNumberFormat="1" applyFont="1" applyBorder="1" applyAlignment="1" applyProtection="1">
      <alignment horizontal="center" vertical="center" wrapText="1"/>
      <protection/>
    </xf>
    <xf numFmtId="164" fontId="24" fillId="0" borderId="0" xfId="0" applyFont="1" applyAlignment="1">
      <alignment vertical="center"/>
    </xf>
    <xf numFmtId="185" fontId="2" fillId="0" borderId="7" xfId="20" applyNumberFormat="1" applyFont="1" applyBorder="1" applyAlignment="1" applyProtection="1">
      <alignment horizontal="right" vertical="center"/>
      <protection/>
    </xf>
    <xf numFmtId="164" fontId="25" fillId="0" borderId="0" xfId="0" applyFont="1" applyAlignment="1">
      <alignment vertical="center"/>
    </xf>
    <xf numFmtId="164" fontId="26" fillId="0" borderId="1" xfId="0" applyFont="1" applyBorder="1" applyAlignment="1">
      <alignment horizontal="center" vertical="center"/>
    </xf>
    <xf numFmtId="167" fontId="8" fillId="0" borderId="1" xfId="20" applyNumberFormat="1" applyFont="1" applyBorder="1" applyAlignment="1" applyProtection="1">
      <alignment horizontal="right" vertical="center"/>
      <protection/>
    </xf>
    <xf numFmtId="166" fontId="8" fillId="0" borderId="1" xfId="0" applyNumberFormat="1" applyFont="1" applyBorder="1" applyAlignment="1">
      <alignment horizontal="right" vertical="center"/>
    </xf>
    <xf numFmtId="183" fontId="8" fillId="0" borderId="1" xfId="0" applyNumberFormat="1" applyFont="1" applyBorder="1" applyAlignment="1">
      <alignment horizontal="right" vertical="center"/>
    </xf>
    <xf numFmtId="164" fontId="5" fillId="0" borderId="19" xfId="0" applyFont="1" applyBorder="1" applyAlignment="1">
      <alignment vertical="center"/>
    </xf>
    <xf numFmtId="164" fontId="2" fillId="0" borderId="94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7" fontId="8" fillId="0" borderId="4" xfId="20" applyNumberFormat="1" applyFont="1" applyBorder="1" applyAlignment="1" applyProtection="1">
      <alignment horizontal="right" vertical="center"/>
      <protection/>
    </xf>
    <xf numFmtId="166" fontId="8" fillId="0" borderId="4" xfId="0" applyNumberFormat="1" applyFont="1" applyBorder="1" applyAlignment="1">
      <alignment horizontal="right" vertical="center"/>
    </xf>
    <xf numFmtId="183" fontId="8" fillId="0" borderId="4" xfId="0" applyNumberFormat="1" applyFont="1" applyBorder="1" applyAlignment="1">
      <alignment horizontal="right" vertical="center"/>
    </xf>
    <xf numFmtId="164" fontId="5" fillId="0" borderId="20" xfId="0" applyFont="1" applyBorder="1" applyAlignment="1">
      <alignment vertical="center"/>
    </xf>
    <xf numFmtId="167" fontId="8" fillId="0" borderId="23" xfId="20" applyNumberFormat="1" applyFont="1" applyBorder="1" applyAlignment="1" applyProtection="1">
      <alignment horizontal="right" vertical="center"/>
      <protection/>
    </xf>
    <xf numFmtId="166" fontId="8" fillId="0" borderId="23" xfId="0" applyNumberFormat="1" applyFont="1" applyBorder="1" applyAlignment="1">
      <alignment horizontal="right" vertical="center"/>
    </xf>
    <xf numFmtId="183" fontId="8" fillId="0" borderId="23" xfId="0" applyNumberFormat="1" applyFont="1" applyBorder="1" applyAlignment="1">
      <alignment horizontal="right" vertical="center"/>
    </xf>
    <xf numFmtId="164" fontId="5" fillId="0" borderId="69" xfId="0" applyFont="1" applyBorder="1" applyAlignment="1">
      <alignment vertical="center"/>
    </xf>
    <xf numFmtId="167" fontId="8" fillId="0" borderId="7" xfId="20" applyNumberFormat="1" applyFont="1" applyBorder="1" applyAlignment="1" applyProtection="1">
      <alignment horizontal="right" vertical="center"/>
      <protection/>
    </xf>
    <xf numFmtId="166" fontId="8" fillId="0" borderId="7" xfId="0" applyNumberFormat="1" applyFont="1" applyBorder="1" applyAlignment="1">
      <alignment horizontal="right" vertical="center"/>
    </xf>
    <xf numFmtId="183" fontId="8" fillId="0" borderId="7" xfId="0" applyNumberFormat="1" applyFont="1" applyBorder="1" applyAlignment="1">
      <alignment horizontal="right" vertical="center"/>
    </xf>
    <xf numFmtId="167" fontId="8" fillId="0" borderId="12" xfId="20" applyNumberFormat="1" applyFont="1" applyBorder="1" applyAlignment="1" applyProtection="1">
      <alignment horizontal="right" vertical="center"/>
      <protection/>
    </xf>
    <xf numFmtId="183" fontId="8" fillId="0" borderId="12" xfId="0" applyNumberFormat="1" applyFont="1" applyBorder="1" applyAlignment="1">
      <alignment horizontal="right" vertical="center"/>
    </xf>
    <xf numFmtId="164" fontId="5" fillId="0" borderId="4" xfId="0" applyFont="1" applyBorder="1" applyAlignment="1">
      <alignment horizontal="center" vertical="center" shrinkToFit="1"/>
    </xf>
    <xf numFmtId="164" fontId="5" fillId="0" borderId="23" xfId="0" applyFont="1" applyBorder="1" applyAlignment="1">
      <alignment horizontal="center" vertical="center" shrinkToFit="1"/>
    </xf>
    <xf numFmtId="164" fontId="5" fillId="0" borderId="12" xfId="0" applyFont="1" applyBorder="1" applyAlignment="1">
      <alignment horizontal="center" vertical="center" shrinkToFit="1"/>
    </xf>
    <xf numFmtId="178" fontId="2" fillId="0" borderId="1" xfId="20" applyNumberFormat="1" applyFont="1" applyBorder="1" applyAlignment="1" applyProtection="1">
      <alignment horizontal="right" vertical="center"/>
      <protection/>
    </xf>
    <xf numFmtId="186" fontId="2" fillId="0" borderId="1" xfId="20" applyNumberFormat="1" applyFont="1" applyBorder="1" applyAlignment="1" applyProtection="1">
      <alignment horizontal="right" vertical="center"/>
      <protection/>
    </xf>
    <xf numFmtId="178" fontId="2" fillId="0" borderId="4" xfId="20" applyNumberFormat="1" applyFont="1" applyBorder="1" applyAlignment="1" applyProtection="1">
      <alignment horizontal="right" vertical="center"/>
      <protection/>
    </xf>
    <xf numFmtId="186" fontId="2" fillId="0" borderId="4" xfId="20" applyNumberFormat="1" applyFont="1" applyBorder="1" applyAlignment="1" applyProtection="1">
      <alignment horizontal="right" vertical="center"/>
      <protection/>
    </xf>
    <xf numFmtId="178" fontId="2" fillId="0" borderId="12" xfId="20" applyNumberFormat="1" applyFont="1" applyBorder="1" applyAlignment="1" applyProtection="1">
      <alignment horizontal="right" vertical="center"/>
      <protection/>
    </xf>
    <xf numFmtId="186" fontId="2" fillId="0" borderId="12" xfId="20" applyNumberFormat="1" applyFont="1" applyBorder="1" applyAlignment="1" applyProtection="1">
      <alignment horizontal="right" vertical="center"/>
      <protection/>
    </xf>
    <xf numFmtId="178" fontId="2" fillId="0" borderId="23" xfId="20" applyNumberFormat="1" applyFont="1" applyBorder="1" applyAlignment="1" applyProtection="1">
      <alignment horizontal="right" vertical="center"/>
      <protection/>
    </xf>
    <xf numFmtId="186" fontId="2" fillId="0" borderId="23" xfId="2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1"/>
  <sheetViews>
    <sheetView tabSelected="1" workbookViewId="0" topLeftCell="A1">
      <selection activeCell="A1" sqref="A1"/>
    </sheetView>
  </sheetViews>
  <sheetFormatPr defaultColWidth="1.00390625" defaultRowHeight="13.5"/>
  <cols>
    <col min="1" max="16384" width="1.12109375" style="1" customWidth="1"/>
  </cols>
  <sheetData>
    <row r="1" spans="1:11" s="3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4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/>
      <c r="B5" s="5" t="s">
        <v>2</v>
      </c>
      <c r="C5" s="5"/>
      <c r="D5" s="5"/>
      <c r="E5" s="5"/>
      <c r="F5" s="5"/>
      <c r="G5" s="5"/>
      <c r="H5" s="5"/>
      <c r="I5" s="5" t="s">
        <v>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 t="s">
        <v>4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5" t="s">
        <v>5</v>
      </c>
      <c r="C6" s="5"/>
      <c r="D6" s="5"/>
      <c r="E6" s="5"/>
      <c r="F6" s="5"/>
      <c r="G6" s="5"/>
      <c r="H6" s="5"/>
      <c r="I6" s="6" t="s">
        <v>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 s="5" t="s">
        <v>7</v>
      </c>
      <c r="C7" s="5"/>
      <c r="D7" s="5"/>
      <c r="E7" s="5"/>
      <c r="F7" s="5"/>
      <c r="G7" s="5"/>
      <c r="H7" s="5"/>
      <c r="I7" s="5" t="s">
        <v>8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 t="s">
        <v>9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10" spans="1:256" ht="12.75" customHeight="1">
      <c r="A10" s="4" t="s">
        <v>10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8" t="s">
        <v>11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2" spans="1:256" ht="12.75" customHeight="1">
      <c r="A12"/>
      <c r="B12" s="5" t="s">
        <v>12</v>
      </c>
      <c r="C12" s="5"/>
      <c r="D12" s="5"/>
      <c r="E12" s="5"/>
      <c r="F12" s="5"/>
      <c r="G12" s="5"/>
      <c r="H12" s="5"/>
      <c r="I12" s="5" t="s">
        <v>13</v>
      </c>
      <c r="J12" s="5"/>
      <c r="K12" s="5"/>
      <c r="L12" s="5"/>
      <c r="M12" s="5"/>
      <c r="N12" s="5"/>
      <c r="O12" s="5" t="s">
        <v>14</v>
      </c>
      <c r="P12" s="5"/>
      <c r="Q12" s="5"/>
      <c r="R12" s="5"/>
      <c r="S12" s="5"/>
      <c r="T12" s="5"/>
      <c r="U12" s="5" t="s">
        <v>15</v>
      </c>
      <c r="V12" s="5"/>
      <c r="W12" s="5"/>
      <c r="X12" s="5"/>
      <c r="Y12" s="5"/>
      <c r="Z12" s="5"/>
      <c r="AA12" s="5" t="s">
        <v>16</v>
      </c>
      <c r="AB12" s="5"/>
      <c r="AC12" s="5"/>
      <c r="AD12" s="5"/>
      <c r="AE12" s="5"/>
      <c r="AF12" s="5"/>
      <c r="AG12" s="5" t="s">
        <v>17</v>
      </c>
      <c r="AH12" s="5"/>
      <c r="AI12" s="5"/>
      <c r="AJ12" s="5"/>
      <c r="AK12" s="5"/>
      <c r="AL12" s="5"/>
      <c r="AM12" s="9" t="s">
        <v>18</v>
      </c>
      <c r="AN12" s="9"/>
      <c r="AO12" s="9"/>
      <c r="AP12" s="9"/>
      <c r="AQ12" s="9"/>
      <c r="AR12" s="9"/>
      <c r="AS12" s="9" t="s">
        <v>19</v>
      </c>
      <c r="AT12" s="9"/>
      <c r="AU12" s="9"/>
      <c r="AV12" s="9"/>
      <c r="AW12" s="9"/>
      <c r="AX12" s="9"/>
      <c r="AY12" s="5" t="s">
        <v>20</v>
      </c>
      <c r="AZ12" s="5"/>
      <c r="BA12" s="5"/>
      <c r="BB12" s="5"/>
      <c r="BC12" s="5"/>
      <c r="BD12" s="5"/>
      <c r="BE12" s="10" t="s">
        <v>21</v>
      </c>
      <c r="BF12" s="10"/>
      <c r="BG12" s="10"/>
      <c r="BH12" s="10"/>
      <c r="BI12" s="10"/>
      <c r="BJ12" s="10"/>
      <c r="BK12" s="11" t="s">
        <v>22</v>
      </c>
      <c r="BL12" s="11"/>
      <c r="BM12" s="11"/>
      <c r="BN12" s="11"/>
      <c r="BO12" s="11"/>
      <c r="BP12" s="11"/>
      <c r="BQ12" s="11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/>
      <c r="B13" s="12" t="s">
        <v>5</v>
      </c>
      <c r="C13" s="12"/>
      <c r="D13" s="12"/>
      <c r="E13" s="12"/>
      <c r="F13" s="12"/>
      <c r="G13" s="12"/>
      <c r="H13" s="12"/>
      <c r="I13" s="13">
        <v>19.36</v>
      </c>
      <c r="J13" s="13"/>
      <c r="K13" s="13"/>
      <c r="L13" s="13"/>
      <c r="M13" s="13"/>
      <c r="N13" s="13"/>
      <c r="O13" s="13">
        <v>13.67</v>
      </c>
      <c r="P13" s="13"/>
      <c r="Q13" s="13"/>
      <c r="R13" s="13"/>
      <c r="S13" s="13"/>
      <c r="T13" s="13"/>
      <c r="U13" s="13">
        <v>11.98</v>
      </c>
      <c r="V13" s="13"/>
      <c r="W13" s="13"/>
      <c r="X13" s="13"/>
      <c r="Y13" s="13"/>
      <c r="Z13" s="13"/>
      <c r="AA13" s="13">
        <v>22.25</v>
      </c>
      <c r="AB13" s="13"/>
      <c r="AC13" s="13"/>
      <c r="AD13" s="13"/>
      <c r="AE13" s="13"/>
      <c r="AF13" s="13"/>
      <c r="AG13" s="13">
        <v>24.8</v>
      </c>
      <c r="AH13" s="13"/>
      <c r="AI13" s="13"/>
      <c r="AJ13" s="13"/>
      <c r="AK13" s="13"/>
      <c r="AL13" s="13"/>
      <c r="AM13" s="13">
        <v>17.21</v>
      </c>
      <c r="AN13" s="13"/>
      <c r="AO13" s="13"/>
      <c r="AP13" s="13"/>
      <c r="AQ13" s="13"/>
      <c r="AR13" s="13"/>
      <c r="AS13" s="13">
        <v>18.01</v>
      </c>
      <c r="AT13" s="13"/>
      <c r="AU13" s="13"/>
      <c r="AV13" s="13"/>
      <c r="AW13" s="13"/>
      <c r="AX13" s="13"/>
      <c r="AY13" s="13">
        <v>40.87</v>
      </c>
      <c r="AZ13" s="13"/>
      <c r="BA13" s="13"/>
      <c r="BB13" s="13"/>
      <c r="BC13" s="13"/>
      <c r="BD13" s="13"/>
      <c r="BE13" s="14">
        <v>27.25</v>
      </c>
      <c r="BF13" s="14"/>
      <c r="BG13" s="14"/>
      <c r="BH13" s="14"/>
      <c r="BI13" s="14"/>
      <c r="BJ13" s="14"/>
      <c r="BK13" s="15">
        <f>BE13+AY13+AS13+AM13+AG13+AA13+U13+O13+I13</f>
        <v>195.4</v>
      </c>
      <c r="BL13" s="15"/>
      <c r="BM13" s="15"/>
      <c r="BN13" s="15"/>
      <c r="BO13" s="15"/>
      <c r="BP13" s="15"/>
      <c r="BQ13" s="15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/>
      <c r="B14" s="16" t="s">
        <v>23</v>
      </c>
      <c r="C14" s="16"/>
      <c r="D14" s="16"/>
      <c r="E14" s="16"/>
      <c r="F14" s="16"/>
      <c r="G14" s="16"/>
      <c r="H14" s="16"/>
      <c r="I14" s="17">
        <v>9.91</v>
      </c>
      <c r="J14" s="17"/>
      <c r="K14" s="17"/>
      <c r="L14" s="17"/>
      <c r="M14" s="17"/>
      <c r="N14" s="17"/>
      <c r="O14" s="17">
        <v>7</v>
      </c>
      <c r="P14" s="17"/>
      <c r="Q14" s="17"/>
      <c r="R14" s="17"/>
      <c r="S14" s="17"/>
      <c r="T14" s="17"/>
      <c r="U14" s="17">
        <v>6.13</v>
      </c>
      <c r="V14" s="17"/>
      <c r="W14" s="17"/>
      <c r="X14" s="17"/>
      <c r="Y14" s="17"/>
      <c r="Z14" s="17"/>
      <c r="AA14" s="17">
        <v>11.39</v>
      </c>
      <c r="AB14" s="17"/>
      <c r="AC14" s="17"/>
      <c r="AD14" s="17"/>
      <c r="AE14" s="17"/>
      <c r="AF14" s="17"/>
      <c r="AG14" s="17">
        <v>12.69</v>
      </c>
      <c r="AH14" s="17"/>
      <c r="AI14" s="17"/>
      <c r="AJ14" s="17"/>
      <c r="AK14" s="17"/>
      <c r="AL14" s="17"/>
      <c r="AM14" s="17">
        <v>8.81</v>
      </c>
      <c r="AN14" s="17"/>
      <c r="AO14" s="17"/>
      <c r="AP14" s="17"/>
      <c r="AQ14" s="17"/>
      <c r="AR14" s="17"/>
      <c r="AS14" s="17">
        <v>9.22</v>
      </c>
      <c r="AT14" s="17"/>
      <c r="AU14" s="17"/>
      <c r="AV14" s="17"/>
      <c r="AW14" s="17"/>
      <c r="AX14" s="17"/>
      <c r="AY14" s="17">
        <v>20.92</v>
      </c>
      <c r="AZ14" s="17"/>
      <c r="BA14" s="17"/>
      <c r="BB14" s="17"/>
      <c r="BC14" s="17"/>
      <c r="BD14" s="17"/>
      <c r="BE14" s="18">
        <v>13.95</v>
      </c>
      <c r="BF14" s="18"/>
      <c r="BG14" s="18"/>
      <c r="BH14" s="18"/>
      <c r="BI14" s="18"/>
      <c r="BJ14" s="18"/>
      <c r="BK14" s="19">
        <v>100</v>
      </c>
      <c r="BL14" s="19"/>
      <c r="BM14" s="19"/>
      <c r="BN14" s="19"/>
      <c r="BO14" s="19"/>
      <c r="BP14" s="19"/>
      <c r="BQ14" s="19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/>
      <c r="B15" s="7"/>
      <c r="C15" s="7"/>
      <c r="D15" s="7"/>
      <c r="E15" s="7"/>
      <c r="F15" s="7"/>
      <c r="G15" s="7"/>
      <c r="H15" s="7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0"/>
      <c r="BA15" s="20"/>
      <c r="BB15" s="20"/>
      <c r="BC15" s="20"/>
      <c r="BD15"/>
      <c r="BE15" s="20"/>
      <c r="BF15"/>
      <c r="BG15"/>
      <c r="BH15" s="20"/>
      <c r="BI15" s="20"/>
      <c r="BJ15" s="20"/>
      <c r="BK15" s="20"/>
      <c r="BL15" s="20"/>
      <c r="BM15" s="20"/>
      <c r="BN15" s="20"/>
      <c r="BO15" s="20"/>
      <c r="BP15" s="20"/>
      <c r="BQ15" s="22" t="s">
        <v>24</v>
      </c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15" customHeight="1">
      <c r="A17" s="4" t="s">
        <v>25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8" t="s">
        <v>11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/>
      <c r="B19" s="5" t="s">
        <v>12</v>
      </c>
      <c r="C19" s="5"/>
      <c r="D19" s="5"/>
      <c r="E19" s="5"/>
      <c r="F19" s="5"/>
      <c r="G19" s="5"/>
      <c r="H19" s="5"/>
      <c r="I19" s="5"/>
      <c r="J19" s="5"/>
      <c r="K19" s="5" t="s">
        <v>26</v>
      </c>
      <c r="L19" s="5"/>
      <c r="M19" s="5"/>
      <c r="N19" s="5"/>
      <c r="O19" s="5"/>
      <c r="P19" s="5"/>
      <c r="Q19" s="5"/>
      <c r="R19" s="5"/>
      <c r="S19" s="5" t="s">
        <v>27</v>
      </c>
      <c r="T19" s="5"/>
      <c r="U19" s="5"/>
      <c r="V19" s="5"/>
      <c r="W19" s="5"/>
      <c r="X19" s="5"/>
      <c r="Y19" s="5"/>
      <c r="Z19" s="5"/>
      <c r="AA19" s="5" t="s">
        <v>28</v>
      </c>
      <c r="AB19" s="5"/>
      <c r="AC19" s="5"/>
      <c r="AD19" s="5"/>
      <c r="AE19" s="5"/>
      <c r="AF19" s="5"/>
      <c r="AG19" s="5"/>
      <c r="AH19" s="5"/>
      <c r="AI19" s="5" t="s">
        <v>29</v>
      </c>
      <c r="AJ19" s="5"/>
      <c r="AK19" s="5"/>
      <c r="AL19" s="5"/>
      <c r="AM19" s="5"/>
      <c r="AN19" s="5"/>
      <c r="AO19" s="5"/>
      <c r="AP19" s="5"/>
      <c r="AQ19" s="5" t="s">
        <v>30</v>
      </c>
      <c r="AR19" s="5"/>
      <c r="AS19" s="5"/>
      <c r="AT19" s="5"/>
      <c r="AU19" s="5"/>
      <c r="AV19" s="5"/>
      <c r="AW19" s="5"/>
      <c r="AX19" s="5"/>
      <c r="AY19" s="10" t="s">
        <v>31</v>
      </c>
      <c r="AZ19" s="10"/>
      <c r="BA19" s="10"/>
      <c r="BB19" s="10"/>
      <c r="BC19" s="10"/>
      <c r="BD19" s="10"/>
      <c r="BE19" s="10"/>
      <c r="BF19" s="10"/>
      <c r="BG19" s="23" t="s">
        <v>32</v>
      </c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/>
      <c r="B20" s="12" t="s">
        <v>5</v>
      </c>
      <c r="C20" s="12"/>
      <c r="D20" s="12"/>
      <c r="E20" s="12"/>
      <c r="F20" s="12"/>
      <c r="G20" s="12"/>
      <c r="H20" s="12"/>
      <c r="I20" s="12"/>
      <c r="J20" s="12"/>
      <c r="K20" s="24">
        <v>27.43</v>
      </c>
      <c r="L20" s="24"/>
      <c r="M20" s="24"/>
      <c r="N20" s="24"/>
      <c r="O20" s="24"/>
      <c r="P20" s="24"/>
      <c r="Q20" s="24"/>
      <c r="R20" s="24"/>
      <c r="S20" s="24">
        <v>16.25</v>
      </c>
      <c r="T20" s="24"/>
      <c r="U20" s="24"/>
      <c r="V20" s="24"/>
      <c r="W20" s="24"/>
      <c r="X20" s="24"/>
      <c r="Y20" s="24"/>
      <c r="Z20" s="24"/>
      <c r="AA20" s="24">
        <v>85.81</v>
      </c>
      <c r="AB20" s="24"/>
      <c r="AC20" s="24"/>
      <c r="AD20" s="24"/>
      <c r="AE20" s="24"/>
      <c r="AF20" s="24"/>
      <c r="AG20" s="24"/>
      <c r="AH20" s="24"/>
      <c r="AI20" s="24">
        <v>12.2</v>
      </c>
      <c r="AJ20" s="24"/>
      <c r="AK20" s="24"/>
      <c r="AL20" s="24"/>
      <c r="AM20" s="24"/>
      <c r="AN20" s="24"/>
      <c r="AO20" s="24"/>
      <c r="AP20" s="24"/>
      <c r="AQ20" s="24">
        <v>5.53</v>
      </c>
      <c r="AR20" s="24"/>
      <c r="AS20" s="24"/>
      <c r="AT20" s="24"/>
      <c r="AU20" s="24"/>
      <c r="AV20" s="24"/>
      <c r="AW20" s="24"/>
      <c r="AX20" s="24"/>
      <c r="AY20" s="25">
        <v>48.18</v>
      </c>
      <c r="AZ20" s="25"/>
      <c r="BA20" s="25"/>
      <c r="BB20" s="25"/>
      <c r="BC20" s="25"/>
      <c r="BD20" s="25"/>
      <c r="BE20" s="25"/>
      <c r="BF20" s="25"/>
      <c r="BG20" s="26">
        <f aca="true" t="shared" si="0" ref="BG20:BG21">SUM(K20:BF20)</f>
        <v>195.4</v>
      </c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/>
      <c r="B21" s="27" t="s">
        <v>23</v>
      </c>
      <c r="C21" s="27"/>
      <c r="D21" s="27"/>
      <c r="E21" s="27"/>
      <c r="F21" s="27"/>
      <c r="G21" s="27"/>
      <c r="H21" s="27"/>
      <c r="I21" s="27"/>
      <c r="J21" s="27"/>
      <c r="K21" s="28">
        <v>14</v>
      </c>
      <c r="L21" s="28"/>
      <c r="M21" s="28"/>
      <c r="N21" s="28"/>
      <c r="O21" s="28"/>
      <c r="P21" s="28"/>
      <c r="Q21" s="28"/>
      <c r="R21" s="28"/>
      <c r="S21" s="28">
        <v>8</v>
      </c>
      <c r="T21" s="28"/>
      <c r="U21" s="28"/>
      <c r="V21" s="28"/>
      <c r="W21" s="28"/>
      <c r="X21" s="28"/>
      <c r="Y21" s="28"/>
      <c r="Z21" s="28"/>
      <c r="AA21" s="28">
        <v>44</v>
      </c>
      <c r="AB21" s="28"/>
      <c r="AC21" s="28"/>
      <c r="AD21" s="28"/>
      <c r="AE21" s="28"/>
      <c r="AF21" s="28"/>
      <c r="AG21" s="28"/>
      <c r="AH21" s="28"/>
      <c r="AI21" s="28">
        <v>6</v>
      </c>
      <c r="AJ21" s="28"/>
      <c r="AK21" s="28"/>
      <c r="AL21" s="28"/>
      <c r="AM21" s="28"/>
      <c r="AN21" s="28"/>
      <c r="AO21" s="28"/>
      <c r="AP21" s="28"/>
      <c r="AQ21" s="28">
        <v>3</v>
      </c>
      <c r="AR21" s="28"/>
      <c r="AS21" s="28"/>
      <c r="AT21" s="28"/>
      <c r="AU21" s="28"/>
      <c r="AV21" s="28"/>
      <c r="AW21" s="28"/>
      <c r="AX21" s="28"/>
      <c r="AY21" s="29">
        <v>25</v>
      </c>
      <c r="AZ21" s="29"/>
      <c r="BA21" s="29"/>
      <c r="BB21" s="29"/>
      <c r="BC21" s="29"/>
      <c r="BD21" s="29"/>
      <c r="BE21" s="29"/>
      <c r="BF21" s="29"/>
      <c r="BG21" s="30">
        <f t="shared" si="0"/>
        <v>100</v>
      </c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 s="22" t="s">
        <v>24</v>
      </c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4" spans="1:256" ht="15" customHeight="1">
      <c r="A24" s="4" t="s">
        <v>33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.75" customHeight="1">
      <c r="A25"/>
      <c r="B25" s="31"/>
      <c r="C25" s="31"/>
      <c r="D25" s="31"/>
      <c r="E25" s="31"/>
      <c r="F25" s="31"/>
      <c r="G25" s="31"/>
      <c r="H25"/>
      <c r="I25" s="31"/>
      <c r="J25"/>
      <c r="K25"/>
      <c r="L25"/>
      <c r="M25" s="32"/>
      <c r="N25" s="3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 s="33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/>
      <c r="B26" s="34" t="s">
        <v>34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35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 t="s">
        <v>36</v>
      </c>
      <c r="AO26" s="36"/>
      <c r="AP26" s="36"/>
      <c r="AQ26" s="36"/>
      <c r="AR26" s="36"/>
      <c r="AS26" s="36"/>
      <c r="AT26" s="36"/>
      <c r="AU26" s="36"/>
      <c r="AV26" s="3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" t="s">
        <v>37</v>
      </c>
      <c r="N27" s="5"/>
      <c r="O27" s="5"/>
      <c r="P27" s="5"/>
      <c r="Q27" s="5"/>
      <c r="R27" s="5"/>
      <c r="S27" s="5"/>
      <c r="T27" s="5"/>
      <c r="U27" s="5"/>
      <c r="V27" s="5" t="s">
        <v>38</v>
      </c>
      <c r="W27" s="5"/>
      <c r="X27" s="5"/>
      <c r="Y27" s="5"/>
      <c r="Z27" s="5"/>
      <c r="AA27" s="5"/>
      <c r="AB27" s="5"/>
      <c r="AC27" s="5"/>
      <c r="AD27" s="5"/>
      <c r="AE27" s="5" t="s">
        <v>39</v>
      </c>
      <c r="AF27" s="5"/>
      <c r="AG27" s="5"/>
      <c r="AH27" s="5"/>
      <c r="AI27" s="5"/>
      <c r="AJ27" s="5"/>
      <c r="AK27" s="5"/>
      <c r="AL27" s="5"/>
      <c r="AM27" s="5"/>
      <c r="AN27" s="36"/>
      <c r="AO27" s="36"/>
      <c r="AP27" s="36"/>
      <c r="AQ27" s="36"/>
      <c r="AR27" s="36"/>
      <c r="AS27" s="36"/>
      <c r="AT27" s="36"/>
      <c r="AU27" s="36"/>
      <c r="AV27" s="36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/>
      <c r="B28" s="37" t="s">
        <v>40</v>
      </c>
      <c r="C28" s="37"/>
      <c r="D28" s="37"/>
      <c r="E28" s="37"/>
      <c r="F28" s="37"/>
      <c r="G28" s="37"/>
      <c r="H28" s="37"/>
      <c r="I28" s="38" t="s">
        <v>41</v>
      </c>
      <c r="J28" s="38"/>
      <c r="K28" s="38"/>
      <c r="L28" s="38"/>
      <c r="M28" s="39">
        <v>16.7</v>
      </c>
      <c r="N28" s="39"/>
      <c r="O28" s="39"/>
      <c r="P28" s="39"/>
      <c r="Q28" s="39"/>
      <c r="R28" s="39"/>
      <c r="S28" s="39"/>
      <c r="T28" s="39"/>
      <c r="U28" s="39"/>
      <c r="V28" s="39">
        <v>-4.5</v>
      </c>
      <c r="W28" s="39"/>
      <c r="X28" s="39"/>
      <c r="Y28" s="39"/>
      <c r="Z28" s="39"/>
      <c r="AA28" s="39"/>
      <c r="AB28" s="39"/>
      <c r="AC28" s="39"/>
      <c r="AD28" s="39"/>
      <c r="AE28" s="39">
        <v>3.3</v>
      </c>
      <c r="AF28" s="39"/>
      <c r="AG28" s="39"/>
      <c r="AH28" s="39"/>
      <c r="AI28" s="39"/>
      <c r="AJ28" s="39"/>
      <c r="AK28" s="39"/>
      <c r="AL28" s="39"/>
      <c r="AM28" s="39"/>
      <c r="AN28" s="39">
        <v>81.5</v>
      </c>
      <c r="AO28" s="39"/>
      <c r="AP28" s="39"/>
      <c r="AQ28" s="39"/>
      <c r="AR28" s="39"/>
      <c r="AS28" s="39"/>
      <c r="AT28" s="39"/>
      <c r="AU28" s="39"/>
      <c r="AV28" s="39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/>
      <c r="B29" s="40"/>
      <c r="C29" s="41"/>
      <c r="D29" s="41"/>
      <c r="E29" s="41"/>
      <c r="F29" s="41"/>
      <c r="G29" s="41"/>
      <c r="H29" s="41"/>
      <c r="I29" s="42" t="s">
        <v>42</v>
      </c>
      <c r="J29" s="42"/>
      <c r="K29" s="42"/>
      <c r="L29" s="42"/>
      <c r="M29" s="43">
        <v>17.3</v>
      </c>
      <c r="N29" s="43"/>
      <c r="O29" s="43"/>
      <c r="P29" s="43"/>
      <c r="Q29" s="43"/>
      <c r="R29" s="43"/>
      <c r="S29" s="43"/>
      <c r="T29" s="43"/>
      <c r="U29" s="43"/>
      <c r="V29" s="43">
        <v>-5</v>
      </c>
      <c r="W29" s="43"/>
      <c r="X29" s="43"/>
      <c r="Y29" s="43"/>
      <c r="Z29" s="43"/>
      <c r="AA29" s="43"/>
      <c r="AB29" s="43"/>
      <c r="AC29" s="43"/>
      <c r="AD29" s="43"/>
      <c r="AE29" s="43">
        <v>4.1</v>
      </c>
      <c r="AF29" s="43"/>
      <c r="AG29" s="43"/>
      <c r="AH29" s="43"/>
      <c r="AI29" s="43"/>
      <c r="AJ29" s="43"/>
      <c r="AK29" s="43"/>
      <c r="AL29" s="43"/>
      <c r="AM29" s="43"/>
      <c r="AN29" s="43">
        <v>58</v>
      </c>
      <c r="AO29" s="43"/>
      <c r="AP29" s="43"/>
      <c r="AQ29" s="43"/>
      <c r="AR29" s="43"/>
      <c r="AS29" s="43"/>
      <c r="AT29" s="43"/>
      <c r="AU29" s="43"/>
      <c r="AV29" s="43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/>
      <c r="B30" s="40"/>
      <c r="C30" s="41"/>
      <c r="D30" s="41"/>
      <c r="E30" s="41"/>
      <c r="F30" s="41"/>
      <c r="G30" s="41"/>
      <c r="H30" s="41"/>
      <c r="I30" s="42" t="s">
        <v>43</v>
      </c>
      <c r="J30" s="42"/>
      <c r="K30" s="42"/>
      <c r="L30" s="42"/>
      <c r="M30" s="43">
        <v>23.7</v>
      </c>
      <c r="N30" s="43"/>
      <c r="O30" s="43"/>
      <c r="P30" s="43"/>
      <c r="Q30" s="43"/>
      <c r="R30" s="43"/>
      <c r="S30" s="43"/>
      <c r="T30" s="43"/>
      <c r="U30" s="43"/>
      <c r="V30" s="43">
        <v>-0.6000000000000001</v>
      </c>
      <c r="W30" s="43"/>
      <c r="X30" s="43"/>
      <c r="Y30" s="43"/>
      <c r="Z30" s="43"/>
      <c r="AA30" s="43"/>
      <c r="AB30" s="43"/>
      <c r="AC30" s="43"/>
      <c r="AD30" s="43"/>
      <c r="AE30" s="43">
        <v>10.3</v>
      </c>
      <c r="AF30" s="43"/>
      <c r="AG30" s="43"/>
      <c r="AH30" s="43"/>
      <c r="AI30" s="43"/>
      <c r="AJ30" s="43"/>
      <c r="AK30" s="43"/>
      <c r="AL30" s="43"/>
      <c r="AM30" s="43"/>
      <c r="AN30" s="43">
        <v>178</v>
      </c>
      <c r="AO30" s="43"/>
      <c r="AP30" s="43"/>
      <c r="AQ30" s="43"/>
      <c r="AR30" s="43"/>
      <c r="AS30" s="43"/>
      <c r="AT30" s="43"/>
      <c r="AU30" s="43"/>
      <c r="AV30" s="43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/>
      <c r="B31" s="40"/>
      <c r="C31" s="41"/>
      <c r="D31" s="41"/>
      <c r="E31" s="41"/>
      <c r="F31" s="41"/>
      <c r="G31" s="41"/>
      <c r="H31" s="41"/>
      <c r="I31" s="42" t="s">
        <v>44</v>
      </c>
      <c r="J31" s="42"/>
      <c r="K31" s="42"/>
      <c r="L31" s="42"/>
      <c r="M31" s="43">
        <v>28.9</v>
      </c>
      <c r="N31" s="43"/>
      <c r="O31" s="43"/>
      <c r="P31" s="43"/>
      <c r="Q31" s="43"/>
      <c r="R31" s="43"/>
      <c r="S31" s="43"/>
      <c r="T31" s="43"/>
      <c r="U31" s="43"/>
      <c r="V31" s="43">
        <v>2.2</v>
      </c>
      <c r="W31" s="43"/>
      <c r="X31" s="43"/>
      <c r="Y31" s="43"/>
      <c r="Z31" s="43"/>
      <c r="AA31" s="43"/>
      <c r="AB31" s="43"/>
      <c r="AC31" s="43"/>
      <c r="AD31" s="43"/>
      <c r="AE31" s="43">
        <v>15.4</v>
      </c>
      <c r="AF31" s="43"/>
      <c r="AG31" s="43"/>
      <c r="AH31" s="43"/>
      <c r="AI31" s="43"/>
      <c r="AJ31" s="43"/>
      <c r="AK31" s="43"/>
      <c r="AL31" s="43"/>
      <c r="AM31" s="43"/>
      <c r="AN31" s="43">
        <v>143</v>
      </c>
      <c r="AO31" s="43"/>
      <c r="AP31" s="43"/>
      <c r="AQ31" s="43"/>
      <c r="AR31" s="43"/>
      <c r="AS31" s="43"/>
      <c r="AT31" s="43"/>
      <c r="AU31" s="43"/>
      <c r="AV31" s="43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/>
      <c r="B32" s="40"/>
      <c r="C32" s="41"/>
      <c r="D32" s="41"/>
      <c r="E32" s="41"/>
      <c r="F32" s="41"/>
      <c r="G32" s="41"/>
      <c r="H32" s="41"/>
      <c r="I32" s="42" t="s">
        <v>45</v>
      </c>
      <c r="J32" s="42"/>
      <c r="K32" s="42"/>
      <c r="L32" s="42"/>
      <c r="M32" s="43">
        <v>31</v>
      </c>
      <c r="N32" s="43"/>
      <c r="O32" s="43"/>
      <c r="P32" s="43"/>
      <c r="Q32" s="43"/>
      <c r="R32" s="43"/>
      <c r="S32" s="43"/>
      <c r="T32" s="43"/>
      <c r="U32" s="43"/>
      <c r="V32" s="43">
        <v>6.6</v>
      </c>
      <c r="W32" s="43"/>
      <c r="X32" s="43"/>
      <c r="Y32" s="43"/>
      <c r="Z32" s="43"/>
      <c r="AA32" s="43"/>
      <c r="AB32" s="43"/>
      <c r="AC32" s="43"/>
      <c r="AD32" s="43"/>
      <c r="AE32" s="43">
        <v>19.1</v>
      </c>
      <c r="AF32" s="43"/>
      <c r="AG32" s="43"/>
      <c r="AH32" s="43"/>
      <c r="AI32" s="43"/>
      <c r="AJ32" s="43"/>
      <c r="AK32" s="43"/>
      <c r="AL32" s="43"/>
      <c r="AM32" s="43"/>
      <c r="AN32" s="43">
        <v>175</v>
      </c>
      <c r="AO32" s="43"/>
      <c r="AP32" s="43"/>
      <c r="AQ32" s="43"/>
      <c r="AR32" s="43"/>
      <c r="AS32" s="43"/>
      <c r="AT32" s="43"/>
      <c r="AU32" s="43"/>
      <c r="AV32" s="43"/>
      <c r="AW32" s="44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 s="31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/>
      <c r="B33" s="40"/>
      <c r="C33" s="41"/>
      <c r="D33" s="41"/>
      <c r="E33" s="41"/>
      <c r="F33" s="41"/>
      <c r="G33" s="41"/>
      <c r="H33" s="41"/>
      <c r="I33" s="42" t="s">
        <v>46</v>
      </c>
      <c r="J33" s="42"/>
      <c r="K33" s="42"/>
      <c r="L33" s="42"/>
      <c r="M33" s="43">
        <v>33.3</v>
      </c>
      <c r="N33" s="43"/>
      <c r="O33" s="43"/>
      <c r="P33" s="43"/>
      <c r="Q33" s="43"/>
      <c r="R33" s="43"/>
      <c r="S33" s="43"/>
      <c r="T33" s="43"/>
      <c r="U33" s="43"/>
      <c r="V33" s="43">
        <v>14</v>
      </c>
      <c r="W33" s="43"/>
      <c r="X33" s="43"/>
      <c r="Y33" s="43"/>
      <c r="Z33" s="43"/>
      <c r="AA33" s="43"/>
      <c r="AB33" s="43"/>
      <c r="AC33" s="43"/>
      <c r="AD33" s="43"/>
      <c r="AE33" s="43">
        <v>22.5</v>
      </c>
      <c r="AF33" s="43"/>
      <c r="AG33" s="43"/>
      <c r="AH33" s="43"/>
      <c r="AI33" s="43"/>
      <c r="AJ33" s="43"/>
      <c r="AK33" s="43"/>
      <c r="AL33" s="43"/>
      <c r="AM33" s="43"/>
      <c r="AN33" s="43">
        <v>297</v>
      </c>
      <c r="AO33" s="43"/>
      <c r="AP33" s="43"/>
      <c r="AQ33" s="43"/>
      <c r="AR33" s="43"/>
      <c r="AS33" s="43"/>
      <c r="AT33" s="43"/>
      <c r="AU33" s="43"/>
      <c r="AV33" s="43"/>
      <c r="AW33" s="44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/>
      <c r="B34" s="40"/>
      <c r="C34" s="41"/>
      <c r="D34" s="41"/>
      <c r="E34" s="41"/>
      <c r="F34" s="41"/>
      <c r="G34" s="41"/>
      <c r="H34" s="41"/>
      <c r="I34" s="42" t="s">
        <v>47</v>
      </c>
      <c r="J34" s="42"/>
      <c r="K34" s="42"/>
      <c r="L34" s="42"/>
      <c r="M34" s="43">
        <v>37.3</v>
      </c>
      <c r="N34" s="43"/>
      <c r="O34" s="43"/>
      <c r="P34" s="43"/>
      <c r="Q34" s="43"/>
      <c r="R34" s="43"/>
      <c r="S34" s="43"/>
      <c r="T34" s="43"/>
      <c r="U34" s="43"/>
      <c r="V34" s="43">
        <v>20.5</v>
      </c>
      <c r="W34" s="43"/>
      <c r="X34" s="43"/>
      <c r="Y34" s="43"/>
      <c r="Z34" s="43"/>
      <c r="AA34" s="43"/>
      <c r="AB34" s="43"/>
      <c r="AC34" s="43"/>
      <c r="AD34" s="43"/>
      <c r="AE34" s="43">
        <v>27.8</v>
      </c>
      <c r="AF34" s="43"/>
      <c r="AG34" s="43"/>
      <c r="AH34" s="43"/>
      <c r="AI34" s="43"/>
      <c r="AJ34" s="43"/>
      <c r="AK34" s="43"/>
      <c r="AL34" s="43"/>
      <c r="AM34" s="43"/>
      <c r="AN34" s="43">
        <v>465.5</v>
      </c>
      <c r="AO34" s="43"/>
      <c r="AP34" s="43"/>
      <c r="AQ34" s="43"/>
      <c r="AR34" s="43"/>
      <c r="AS34" s="43"/>
      <c r="AT34" s="43"/>
      <c r="AU34" s="43"/>
      <c r="AV34" s="43"/>
      <c r="AW34" s="4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/>
      <c r="B35" s="40"/>
      <c r="C35" s="41"/>
      <c r="D35" s="41"/>
      <c r="E35" s="41"/>
      <c r="F35" s="41"/>
      <c r="G35" s="41"/>
      <c r="H35" s="41"/>
      <c r="I35" s="42" t="s">
        <v>48</v>
      </c>
      <c r="J35" s="42"/>
      <c r="K35" s="42"/>
      <c r="L35" s="42"/>
      <c r="M35" s="43">
        <v>37.2</v>
      </c>
      <c r="N35" s="43"/>
      <c r="O35" s="43"/>
      <c r="P35" s="43"/>
      <c r="Q35" s="43"/>
      <c r="R35" s="43"/>
      <c r="S35" s="43"/>
      <c r="T35" s="43"/>
      <c r="U35" s="43"/>
      <c r="V35" s="43">
        <v>20.1</v>
      </c>
      <c r="W35" s="43"/>
      <c r="X35" s="43"/>
      <c r="Y35" s="43"/>
      <c r="Z35" s="43"/>
      <c r="AA35" s="43"/>
      <c r="AB35" s="43"/>
      <c r="AC35" s="43"/>
      <c r="AD35" s="43"/>
      <c r="AE35" s="43">
        <v>28.5</v>
      </c>
      <c r="AF35" s="43"/>
      <c r="AG35" s="43"/>
      <c r="AH35" s="43"/>
      <c r="AI35" s="43"/>
      <c r="AJ35" s="43"/>
      <c r="AK35" s="43"/>
      <c r="AL35" s="43"/>
      <c r="AM35" s="43"/>
      <c r="AN35" s="43">
        <v>100.5</v>
      </c>
      <c r="AO35" s="43"/>
      <c r="AP35" s="43"/>
      <c r="AQ35" s="43"/>
      <c r="AR35" s="43"/>
      <c r="AS35" s="43"/>
      <c r="AT35" s="43"/>
      <c r="AU35" s="43"/>
      <c r="AV35" s="43"/>
      <c r="AW35" s="44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/>
      <c r="B36" s="40"/>
      <c r="C36" s="41"/>
      <c r="D36" s="41"/>
      <c r="E36" s="41"/>
      <c r="F36" s="41"/>
      <c r="G36" s="41"/>
      <c r="H36" s="41"/>
      <c r="I36" s="42" t="s">
        <v>49</v>
      </c>
      <c r="J36" s="42"/>
      <c r="K36" s="42"/>
      <c r="L36" s="42"/>
      <c r="M36" s="43">
        <v>33.4</v>
      </c>
      <c r="N36" s="43"/>
      <c r="O36" s="43"/>
      <c r="P36" s="43"/>
      <c r="Q36" s="43"/>
      <c r="R36" s="43"/>
      <c r="S36" s="43"/>
      <c r="T36" s="43"/>
      <c r="U36" s="43"/>
      <c r="V36" s="43">
        <v>13.5</v>
      </c>
      <c r="W36" s="43"/>
      <c r="X36" s="43"/>
      <c r="Y36" s="43"/>
      <c r="Z36" s="43"/>
      <c r="AA36" s="43"/>
      <c r="AB36" s="43"/>
      <c r="AC36" s="43"/>
      <c r="AD36" s="43"/>
      <c r="AE36" s="43">
        <v>23.2</v>
      </c>
      <c r="AF36" s="43"/>
      <c r="AG36" s="43"/>
      <c r="AH36" s="43"/>
      <c r="AI36" s="43"/>
      <c r="AJ36" s="43"/>
      <c r="AK36" s="43"/>
      <c r="AL36" s="43"/>
      <c r="AM36" s="43"/>
      <c r="AN36" s="43">
        <v>186.5</v>
      </c>
      <c r="AO36" s="43"/>
      <c r="AP36" s="43"/>
      <c r="AQ36" s="43"/>
      <c r="AR36" s="43"/>
      <c r="AS36" s="43"/>
      <c r="AT36" s="43"/>
      <c r="AU36" s="43"/>
      <c r="AV36" s="43"/>
      <c r="AW36" s="44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/>
      <c r="B37" s="40"/>
      <c r="C37" s="41"/>
      <c r="D37" s="41"/>
      <c r="E37" s="41"/>
      <c r="F37" s="41"/>
      <c r="G37" s="41"/>
      <c r="H37" s="41"/>
      <c r="I37" s="42" t="s">
        <v>50</v>
      </c>
      <c r="J37" s="42"/>
      <c r="K37" s="42"/>
      <c r="L37" s="42"/>
      <c r="M37" s="43">
        <v>29</v>
      </c>
      <c r="N37" s="43"/>
      <c r="O37" s="43"/>
      <c r="P37" s="43"/>
      <c r="Q37" s="43"/>
      <c r="R37" s="43"/>
      <c r="S37" s="43"/>
      <c r="T37" s="43"/>
      <c r="U37" s="43"/>
      <c r="V37" s="43">
        <v>7</v>
      </c>
      <c r="W37" s="43"/>
      <c r="X37" s="43"/>
      <c r="Y37" s="43"/>
      <c r="Z37" s="43"/>
      <c r="AA37" s="43"/>
      <c r="AB37" s="43"/>
      <c r="AC37" s="43"/>
      <c r="AD37" s="43"/>
      <c r="AE37" s="43">
        <v>16.9</v>
      </c>
      <c r="AF37" s="43"/>
      <c r="AG37" s="43"/>
      <c r="AH37" s="43"/>
      <c r="AI37" s="43"/>
      <c r="AJ37" s="43"/>
      <c r="AK37" s="43"/>
      <c r="AL37" s="43"/>
      <c r="AM37" s="43"/>
      <c r="AN37" s="43">
        <v>66</v>
      </c>
      <c r="AO37" s="43"/>
      <c r="AP37" s="43"/>
      <c r="AQ37" s="43"/>
      <c r="AR37" s="43"/>
      <c r="AS37" s="43"/>
      <c r="AT37" s="43"/>
      <c r="AU37" s="43"/>
      <c r="AV37" s="43"/>
      <c r="AW37" s="44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/>
      <c r="B38" s="40"/>
      <c r="C38" s="41"/>
      <c r="D38" s="41"/>
      <c r="E38" s="41"/>
      <c r="F38" s="41"/>
      <c r="G38" s="41"/>
      <c r="H38" s="41"/>
      <c r="I38" s="42" t="s">
        <v>51</v>
      </c>
      <c r="J38" s="42"/>
      <c r="K38" s="42"/>
      <c r="L38" s="42"/>
      <c r="M38" s="43">
        <v>23.5</v>
      </c>
      <c r="N38" s="43"/>
      <c r="O38" s="43"/>
      <c r="P38" s="43"/>
      <c r="Q38" s="43"/>
      <c r="R38" s="43"/>
      <c r="S38" s="43"/>
      <c r="T38" s="43"/>
      <c r="U38" s="43"/>
      <c r="V38" s="43">
        <v>-0.4</v>
      </c>
      <c r="W38" s="43"/>
      <c r="X38" s="43"/>
      <c r="Y38" s="43"/>
      <c r="Z38" s="43"/>
      <c r="AA38" s="43"/>
      <c r="AB38" s="43"/>
      <c r="AC38" s="43"/>
      <c r="AD38" s="43"/>
      <c r="AE38" s="43">
        <v>12.3</v>
      </c>
      <c r="AF38" s="43"/>
      <c r="AG38" s="43"/>
      <c r="AH38" s="43"/>
      <c r="AI38" s="43"/>
      <c r="AJ38" s="43"/>
      <c r="AK38" s="43"/>
      <c r="AL38" s="43"/>
      <c r="AM38" s="43"/>
      <c r="AN38" s="43">
        <v>36</v>
      </c>
      <c r="AO38" s="43"/>
      <c r="AP38" s="43"/>
      <c r="AQ38" s="43"/>
      <c r="AR38" s="43"/>
      <c r="AS38" s="43"/>
      <c r="AT38" s="43"/>
      <c r="AU38" s="43"/>
      <c r="AV38" s="43"/>
      <c r="AW38" s="45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/>
      <c r="B39" s="46"/>
      <c r="C39" s="47"/>
      <c r="D39" s="47"/>
      <c r="E39" s="47"/>
      <c r="F39" s="47"/>
      <c r="G39" s="47"/>
      <c r="H39" s="47"/>
      <c r="I39" s="48" t="s">
        <v>52</v>
      </c>
      <c r="J39" s="48"/>
      <c r="K39" s="48"/>
      <c r="L39" s="48"/>
      <c r="M39" s="49">
        <v>24.3</v>
      </c>
      <c r="N39" s="49"/>
      <c r="O39" s="49"/>
      <c r="P39" s="49"/>
      <c r="Q39" s="49"/>
      <c r="R39" s="49"/>
      <c r="S39" s="49"/>
      <c r="T39" s="49"/>
      <c r="U39" s="49"/>
      <c r="V39" s="49">
        <v>-0.6000000000000001</v>
      </c>
      <c r="W39" s="49"/>
      <c r="X39" s="49"/>
      <c r="Y39" s="49"/>
      <c r="Z39" s="49"/>
      <c r="AA39" s="49"/>
      <c r="AB39" s="49"/>
      <c r="AC39" s="49"/>
      <c r="AD39" s="49"/>
      <c r="AE39" s="49">
        <v>8.5</v>
      </c>
      <c r="AF39" s="49"/>
      <c r="AG39" s="49"/>
      <c r="AH39" s="49"/>
      <c r="AI39" s="49"/>
      <c r="AJ39" s="49"/>
      <c r="AK39" s="49"/>
      <c r="AL39" s="49"/>
      <c r="AM39" s="49"/>
      <c r="AN39" s="49">
        <v>81.5</v>
      </c>
      <c r="AO39" s="49"/>
      <c r="AP39" s="49"/>
      <c r="AQ39" s="49"/>
      <c r="AR39" s="49"/>
      <c r="AS39" s="49"/>
      <c r="AT39" s="49"/>
      <c r="AU39" s="49"/>
      <c r="AV39" s="4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/>
      <c r="B40" s="50" t="s">
        <v>53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>
        <v>27.9666666666667</v>
      </c>
      <c r="N40" s="51"/>
      <c r="O40" s="51"/>
      <c r="P40" s="51"/>
      <c r="Q40" s="51"/>
      <c r="R40" s="51"/>
      <c r="S40" s="51"/>
      <c r="T40" s="51"/>
      <c r="U40" s="51"/>
      <c r="V40" s="51">
        <v>6.06666666666667</v>
      </c>
      <c r="W40" s="51"/>
      <c r="X40" s="51"/>
      <c r="Y40" s="51"/>
      <c r="Z40" s="51"/>
      <c r="AA40" s="51"/>
      <c r="AB40" s="51"/>
      <c r="AC40" s="51"/>
      <c r="AD40" s="51"/>
      <c r="AE40" s="51">
        <v>15.9916666666667</v>
      </c>
      <c r="AF40" s="51"/>
      <c r="AG40" s="51"/>
      <c r="AH40" s="51"/>
      <c r="AI40" s="51"/>
      <c r="AJ40" s="51"/>
      <c r="AK40" s="51"/>
      <c r="AL40" s="51"/>
      <c r="AM40" s="51"/>
      <c r="AN40" s="51">
        <v>1868.5</v>
      </c>
      <c r="AO40" s="51"/>
      <c r="AP40" s="51"/>
      <c r="AQ40" s="51"/>
      <c r="AR40" s="51"/>
      <c r="AS40" s="51"/>
      <c r="AT40" s="51"/>
      <c r="AU40" s="51"/>
      <c r="AV40" s="51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/>
      <c r="B41" s="50" t="s">
        <v>54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>
        <v>26.5</v>
      </c>
      <c r="N41" s="51"/>
      <c r="O41" s="51"/>
      <c r="P41" s="51"/>
      <c r="Q41" s="51"/>
      <c r="R41" s="51"/>
      <c r="S41" s="51"/>
      <c r="T41" s="51"/>
      <c r="U41" s="51"/>
      <c r="V41" s="51">
        <v>5.98333333333333</v>
      </c>
      <c r="W41" s="51"/>
      <c r="X41" s="51"/>
      <c r="Y41" s="51"/>
      <c r="Z41" s="51"/>
      <c r="AA41" s="51"/>
      <c r="AB41" s="51"/>
      <c r="AC41" s="51"/>
      <c r="AD41" s="51"/>
      <c r="AE41" s="51">
        <v>15.5833333333333</v>
      </c>
      <c r="AF41" s="51"/>
      <c r="AG41" s="51"/>
      <c r="AH41" s="51"/>
      <c r="AI41" s="51"/>
      <c r="AJ41" s="51"/>
      <c r="AK41" s="51"/>
      <c r="AL41" s="51"/>
      <c r="AM41" s="51"/>
      <c r="AN41" s="51">
        <v>1822</v>
      </c>
      <c r="AO41" s="51"/>
      <c r="AP41" s="51"/>
      <c r="AQ41" s="51"/>
      <c r="AR41" s="51"/>
      <c r="AS41" s="51"/>
      <c r="AT41" s="51"/>
      <c r="AU41" s="51"/>
      <c r="AV41" s="5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 s="22" t="s">
        <v>55</v>
      </c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4" spans="1:11" s="3" customFormat="1" ht="18.75" customHeight="1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256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4" t="s">
        <v>57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 s="52" t="s">
        <v>58</v>
      </c>
      <c r="AL46" s="53"/>
      <c r="AM46" s="53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53"/>
      <c r="AM47" s="53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/>
      <c r="B48" s="5" t="s">
        <v>12</v>
      </c>
      <c r="C48" s="5"/>
      <c r="D48" s="5"/>
      <c r="E48" s="5"/>
      <c r="F48" s="5"/>
      <c r="G48" s="5"/>
      <c r="H48" s="5"/>
      <c r="I48" s="5"/>
      <c r="J48" s="10" t="s">
        <v>59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54" t="s">
        <v>60</v>
      </c>
      <c r="AF48" s="54"/>
      <c r="AG48" s="54"/>
      <c r="AH48" s="54"/>
      <c r="AI48" s="54"/>
      <c r="AJ48" s="54"/>
      <c r="AK48" s="54"/>
      <c r="AL48" s="55"/>
      <c r="AM48" s="55"/>
      <c r="AN48" s="56"/>
      <c r="AO48" s="56"/>
      <c r="AP48" s="56"/>
      <c r="AQ48" s="56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31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/>
      <c r="B49" s="5"/>
      <c r="C49" s="5"/>
      <c r="D49" s="5"/>
      <c r="E49" s="5"/>
      <c r="F49" s="5"/>
      <c r="G49" s="5"/>
      <c r="H49" s="5"/>
      <c r="I49" s="5"/>
      <c r="J49" s="58" t="s">
        <v>61</v>
      </c>
      <c r="K49" s="58"/>
      <c r="L49" s="58"/>
      <c r="M49" s="58"/>
      <c r="N49" s="58"/>
      <c r="O49" s="58"/>
      <c r="P49" s="58"/>
      <c r="Q49" s="59" t="s">
        <v>62</v>
      </c>
      <c r="R49" s="59"/>
      <c r="S49" s="59"/>
      <c r="T49" s="59"/>
      <c r="U49" s="59"/>
      <c r="V49" s="59"/>
      <c r="W49" s="59"/>
      <c r="X49" s="60" t="s">
        <v>63</v>
      </c>
      <c r="Y49" s="60"/>
      <c r="Z49" s="60"/>
      <c r="AA49" s="60"/>
      <c r="AB49" s="60"/>
      <c r="AC49" s="60"/>
      <c r="AD49" s="60"/>
      <c r="AE49" s="54"/>
      <c r="AF49" s="54"/>
      <c r="AG49" s="54"/>
      <c r="AH49" s="54"/>
      <c r="AI49" s="54"/>
      <c r="AJ49" s="54"/>
      <c r="AK49" s="54"/>
      <c r="AL49" s="55"/>
      <c r="AM49" s="55"/>
      <c r="AN49" s="56"/>
      <c r="AO49" s="56"/>
      <c r="AP49" s="56"/>
      <c r="AQ49" s="56"/>
      <c r="AR49" s="56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31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/>
      <c r="B50" s="61" t="s">
        <v>64</v>
      </c>
      <c r="C50" s="61"/>
      <c r="D50" s="61"/>
      <c r="E50" s="61"/>
      <c r="F50" s="61"/>
      <c r="G50" s="61"/>
      <c r="H50" s="61"/>
      <c r="I50" s="61"/>
      <c r="J50" s="62">
        <f aca="true" t="shared" si="1" ref="J50:J54">SUM(Q50:AD50)</f>
        <v>50292</v>
      </c>
      <c r="K50" s="62"/>
      <c r="L50" s="62"/>
      <c r="M50" s="62"/>
      <c r="N50" s="62"/>
      <c r="O50" s="62"/>
      <c r="P50" s="62"/>
      <c r="Q50" s="63">
        <v>23877</v>
      </c>
      <c r="R50" s="63"/>
      <c r="S50" s="63"/>
      <c r="T50" s="63"/>
      <c r="U50" s="63"/>
      <c r="V50" s="63"/>
      <c r="W50" s="63"/>
      <c r="X50" s="64">
        <v>26415</v>
      </c>
      <c r="Y50" s="64"/>
      <c r="Z50" s="64"/>
      <c r="AA50" s="64"/>
      <c r="AB50" s="64"/>
      <c r="AC50" s="64"/>
      <c r="AD50" s="64"/>
      <c r="AE50" s="65">
        <v>17602</v>
      </c>
      <c r="AF50" s="65"/>
      <c r="AG50" s="65"/>
      <c r="AH50" s="65"/>
      <c r="AI50" s="65"/>
      <c r="AJ50" s="65"/>
      <c r="AK50" s="65"/>
      <c r="AL50" s="66"/>
      <c r="AM50" s="66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31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/>
      <c r="B51" s="61" t="s">
        <v>65</v>
      </c>
      <c r="C51" s="61"/>
      <c r="D51" s="61"/>
      <c r="E51" s="61"/>
      <c r="F51" s="61"/>
      <c r="G51" s="61"/>
      <c r="H51" s="61"/>
      <c r="I51" s="61"/>
      <c r="J51" s="62">
        <f t="shared" si="1"/>
        <v>49809</v>
      </c>
      <c r="K51" s="62"/>
      <c r="L51" s="62"/>
      <c r="M51" s="62"/>
      <c r="N51" s="62"/>
      <c r="O51" s="62"/>
      <c r="P51" s="62"/>
      <c r="Q51" s="63">
        <v>23662</v>
      </c>
      <c r="R51" s="63"/>
      <c r="S51" s="63"/>
      <c r="T51" s="63"/>
      <c r="U51" s="63"/>
      <c r="V51" s="63"/>
      <c r="W51" s="63"/>
      <c r="X51" s="64">
        <v>26147</v>
      </c>
      <c r="Y51" s="64"/>
      <c r="Z51" s="64"/>
      <c r="AA51" s="64"/>
      <c r="AB51" s="64"/>
      <c r="AC51" s="64"/>
      <c r="AD51" s="64"/>
      <c r="AE51" s="65">
        <v>17629</v>
      </c>
      <c r="AF51" s="65"/>
      <c r="AG51" s="65"/>
      <c r="AH51" s="65"/>
      <c r="AI51" s="65"/>
      <c r="AJ51" s="65"/>
      <c r="AK51" s="65"/>
      <c r="AL51" s="66"/>
      <c r="AM51"/>
      <c r="AN51" s="57"/>
      <c r="AO51" s="57"/>
      <c r="AP51" s="66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/>
      <c r="B52" s="61" t="s">
        <v>66</v>
      </c>
      <c r="C52" s="61"/>
      <c r="D52" s="61"/>
      <c r="E52" s="61"/>
      <c r="F52" s="61"/>
      <c r="G52" s="61"/>
      <c r="H52" s="61"/>
      <c r="I52" s="61"/>
      <c r="J52" s="62">
        <f t="shared" si="1"/>
        <v>49541</v>
      </c>
      <c r="K52" s="62"/>
      <c r="L52" s="62"/>
      <c r="M52" s="62"/>
      <c r="N52" s="62"/>
      <c r="O52" s="62"/>
      <c r="P52" s="62"/>
      <c r="Q52" s="63">
        <v>23522</v>
      </c>
      <c r="R52" s="63"/>
      <c r="S52" s="63"/>
      <c r="T52" s="63"/>
      <c r="U52" s="63"/>
      <c r="V52" s="63"/>
      <c r="W52" s="63"/>
      <c r="X52" s="64">
        <v>26019</v>
      </c>
      <c r="Y52" s="64"/>
      <c r="Z52" s="64"/>
      <c r="AA52" s="64"/>
      <c r="AB52" s="64"/>
      <c r="AC52" s="64"/>
      <c r="AD52" s="64"/>
      <c r="AE52" s="65">
        <v>17759</v>
      </c>
      <c r="AF52" s="65"/>
      <c r="AG52" s="65"/>
      <c r="AH52" s="65"/>
      <c r="AI52" s="65"/>
      <c r="AJ52" s="65"/>
      <c r="AK52" s="65"/>
      <c r="AL52" s="66"/>
      <c r="AM52" s="66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31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/>
      <c r="B53" s="61" t="s">
        <v>67</v>
      </c>
      <c r="C53" s="61"/>
      <c r="D53" s="61"/>
      <c r="E53" s="61"/>
      <c r="F53" s="61"/>
      <c r="G53" s="61"/>
      <c r="H53" s="61"/>
      <c r="I53" s="61"/>
      <c r="J53" s="62">
        <f t="shared" si="1"/>
        <v>49197</v>
      </c>
      <c r="K53" s="62"/>
      <c r="L53" s="62"/>
      <c r="M53" s="62"/>
      <c r="N53" s="62"/>
      <c r="O53" s="62"/>
      <c r="P53" s="62"/>
      <c r="Q53" s="63">
        <v>23400</v>
      </c>
      <c r="R53" s="63"/>
      <c r="S53" s="63"/>
      <c r="T53" s="63"/>
      <c r="U53" s="63"/>
      <c r="V53" s="63"/>
      <c r="W53" s="63"/>
      <c r="X53" s="64">
        <v>25797</v>
      </c>
      <c r="Y53" s="64"/>
      <c r="Z53" s="64"/>
      <c r="AA53" s="64"/>
      <c r="AB53" s="64"/>
      <c r="AC53" s="64"/>
      <c r="AD53" s="64"/>
      <c r="AE53" s="65">
        <v>17853</v>
      </c>
      <c r="AF53" s="65"/>
      <c r="AG53" s="65"/>
      <c r="AH53" s="65"/>
      <c r="AI53" s="65"/>
      <c r="AJ53" s="65"/>
      <c r="AK53" s="65"/>
      <c r="AL53" s="66"/>
      <c r="AM53" s="66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31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/>
      <c r="B54" s="27" t="s">
        <v>40</v>
      </c>
      <c r="C54" s="27"/>
      <c r="D54" s="27"/>
      <c r="E54" s="27"/>
      <c r="F54" s="27"/>
      <c r="G54" s="27"/>
      <c r="H54" s="27"/>
      <c r="I54" s="27"/>
      <c r="J54" s="67">
        <f t="shared" si="1"/>
        <v>48965</v>
      </c>
      <c r="K54" s="67"/>
      <c r="L54" s="67"/>
      <c r="M54" s="67"/>
      <c r="N54" s="67"/>
      <c r="O54" s="67"/>
      <c r="P54" s="67"/>
      <c r="Q54" s="68">
        <v>23298</v>
      </c>
      <c r="R54" s="68"/>
      <c r="S54" s="68"/>
      <c r="T54" s="68"/>
      <c r="U54" s="68"/>
      <c r="V54" s="68"/>
      <c r="W54" s="68"/>
      <c r="X54" s="69">
        <v>25667</v>
      </c>
      <c r="Y54" s="69"/>
      <c r="Z54" s="69"/>
      <c r="AA54" s="69"/>
      <c r="AB54" s="69"/>
      <c r="AC54" s="69"/>
      <c r="AD54" s="69"/>
      <c r="AE54" s="70">
        <v>18062</v>
      </c>
      <c r="AF54" s="70"/>
      <c r="AG54" s="70"/>
      <c r="AH54" s="70"/>
      <c r="AI54" s="70"/>
      <c r="AJ54" s="70"/>
      <c r="AK54" s="70"/>
      <c r="AL54" s="66"/>
      <c r="AM54" s="66"/>
      <c r="AN54" s="57"/>
      <c r="AO54" s="57"/>
      <c r="AP54" s="71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31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/>
      <c r="B55" s="4" t="s">
        <v>68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 s="52" t="s">
        <v>69</v>
      </c>
      <c r="AL55" s="53"/>
      <c r="AM55" s="53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7" spans="1:256" ht="15" customHeight="1">
      <c r="A57" s="4" t="s">
        <v>70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72"/>
      <c r="AE57" s="72"/>
      <c r="AF57" s="72"/>
      <c r="AG57" s="72"/>
      <c r="AH57" s="72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 s="52" t="s">
        <v>71</v>
      </c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 customHeight="1">
      <c r="A59"/>
      <c r="B59" s="5" t="s">
        <v>12</v>
      </c>
      <c r="C59" s="5"/>
      <c r="D59" s="5"/>
      <c r="E59" s="5"/>
      <c r="F59" s="5"/>
      <c r="G59" s="5"/>
      <c r="H59" s="5"/>
      <c r="I59" s="5" t="s">
        <v>72</v>
      </c>
      <c r="J59" s="5"/>
      <c r="K59" s="5"/>
      <c r="L59" s="5"/>
      <c r="M59" s="5"/>
      <c r="N59" s="5"/>
      <c r="O59" s="5"/>
      <c r="P59" s="5" t="s">
        <v>73</v>
      </c>
      <c r="Q59" s="5"/>
      <c r="R59" s="5"/>
      <c r="S59" s="5"/>
      <c r="T59" s="5"/>
      <c r="U59" s="5"/>
      <c r="V59" s="5"/>
      <c r="W59" s="5" t="s">
        <v>74</v>
      </c>
      <c r="X59" s="5"/>
      <c r="Y59" s="5"/>
      <c r="Z59" s="5"/>
      <c r="AA59" s="5"/>
      <c r="AB59" s="5"/>
      <c r="AC59" s="5"/>
      <c r="AD59" s="5" t="s">
        <v>75</v>
      </c>
      <c r="AE59" s="5"/>
      <c r="AF59" s="5"/>
      <c r="AG59" s="5"/>
      <c r="AH59" s="5"/>
      <c r="AI59" s="5"/>
      <c r="AJ59" s="5"/>
      <c r="AK59" s="5" t="s">
        <v>76</v>
      </c>
      <c r="AL59" s="5"/>
      <c r="AM59" s="5"/>
      <c r="AN59" s="5"/>
      <c r="AO59" s="5"/>
      <c r="AP59" s="5"/>
      <c r="AQ59" s="5"/>
      <c r="AR59" s="5" t="s">
        <v>77</v>
      </c>
      <c r="AS59" s="5"/>
      <c r="AT59" s="5"/>
      <c r="AU59" s="5"/>
      <c r="AV59" s="5"/>
      <c r="AW59" s="5"/>
      <c r="AX59" s="5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/>
      <c r="B60" s="5" t="s">
        <v>66</v>
      </c>
      <c r="C60" s="5"/>
      <c r="D60" s="5"/>
      <c r="E60" s="5"/>
      <c r="F60" s="5"/>
      <c r="G60" s="5"/>
      <c r="H60" s="5"/>
      <c r="I60" s="73">
        <v>409</v>
      </c>
      <c r="J60" s="73"/>
      <c r="K60" s="73"/>
      <c r="L60" s="73"/>
      <c r="M60" s="73"/>
      <c r="N60" s="73"/>
      <c r="O60" s="73"/>
      <c r="P60" s="73">
        <v>604</v>
      </c>
      <c r="Q60" s="73"/>
      <c r="R60" s="73"/>
      <c r="S60" s="73"/>
      <c r="T60" s="73"/>
      <c r="U60" s="73"/>
      <c r="V60" s="73"/>
      <c r="W60" s="73">
        <v>1533</v>
      </c>
      <c r="X60" s="73"/>
      <c r="Y60" s="73"/>
      <c r="Z60" s="73"/>
      <c r="AA60" s="73"/>
      <c r="AB60" s="73"/>
      <c r="AC60" s="73"/>
      <c r="AD60" s="73">
        <v>1619</v>
      </c>
      <c r="AE60" s="73"/>
      <c r="AF60" s="73"/>
      <c r="AG60" s="73"/>
      <c r="AH60" s="73"/>
      <c r="AI60" s="73"/>
      <c r="AJ60" s="73"/>
      <c r="AK60" s="73">
        <v>248</v>
      </c>
      <c r="AL60" s="73"/>
      <c r="AM60" s="73"/>
      <c r="AN60" s="73"/>
      <c r="AO60" s="73"/>
      <c r="AP60" s="73"/>
      <c r="AQ60" s="73"/>
      <c r="AR60" s="73">
        <v>79</v>
      </c>
      <c r="AS60" s="73"/>
      <c r="AT60" s="73"/>
      <c r="AU60" s="73"/>
      <c r="AV60" s="73"/>
      <c r="AW60" s="73"/>
      <c r="AX60" s="73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/>
      <c r="B61" s="5" t="s">
        <v>67</v>
      </c>
      <c r="C61" s="5"/>
      <c r="D61" s="5"/>
      <c r="E61" s="5"/>
      <c r="F61" s="5"/>
      <c r="G61" s="5"/>
      <c r="H61" s="5"/>
      <c r="I61" s="73">
        <v>428</v>
      </c>
      <c r="J61" s="73"/>
      <c r="K61" s="73"/>
      <c r="L61" s="73"/>
      <c r="M61" s="73"/>
      <c r="N61" s="73"/>
      <c r="O61" s="73"/>
      <c r="P61" s="73">
        <v>664</v>
      </c>
      <c r="Q61" s="73"/>
      <c r="R61" s="73"/>
      <c r="S61" s="73"/>
      <c r="T61" s="73"/>
      <c r="U61" s="73"/>
      <c r="V61" s="73"/>
      <c r="W61" s="73">
        <v>1484</v>
      </c>
      <c r="X61" s="73"/>
      <c r="Y61" s="73"/>
      <c r="Z61" s="73"/>
      <c r="AA61" s="73"/>
      <c r="AB61" s="73"/>
      <c r="AC61" s="73"/>
      <c r="AD61" s="73">
        <v>1616</v>
      </c>
      <c r="AE61" s="73"/>
      <c r="AF61" s="73"/>
      <c r="AG61" s="73"/>
      <c r="AH61" s="73"/>
      <c r="AI61" s="73"/>
      <c r="AJ61" s="73"/>
      <c r="AK61" s="73">
        <v>211</v>
      </c>
      <c r="AL61" s="73"/>
      <c r="AM61" s="73"/>
      <c r="AN61" s="73"/>
      <c r="AO61" s="73"/>
      <c r="AP61" s="73"/>
      <c r="AQ61" s="73"/>
      <c r="AR61" s="73">
        <v>72</v>
      </c>
      <c r="AS61" s="73"/>
      <c r="AT61" s="73"/>
      <c r="AU61" s="73"/>
      <c r="AV61" s="73"/>
      <c r="AW61" s="73"/>
      <c r="AX61" s="7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/>
      <c r="B62" s="5" t="s">
        <v>40</v>
      </c>
      <c r="C62" s="5"/>
      <c r="D62" s="5"/>
      <c r="E62" s="5"/>
      <c r="F62" s="5"/>
      <c r="G62" s="5"/>
      <c r="H62" s="5"/>
      <c r="I62" s="73">
        <v>392</v>
      </c>
      <c r="J62" s="73"/>
      <c r="K62" s="73"/>
      <c r="L62" s="73"/>
      <c r="M62" s="73"/>
      <c r="N62" s="73"/>
      <c r="O62" s="73"/>
      <c r="P62" s="73">
        <v>637</v>
      </c>
      <c r="Q62" s="73"/>
      <c r="R62" s="73"/>
      <c r="S62" s="73"/>
      <c r="T62" s="73"/>
      <c r="U62" s="73"/>
      <c r="V62" s="73"/>
      <c r="W62" s="73">
        <v>1644</v>
      </c>
      <c r="X62" s="73"/>
      <c r="Y62" s="73"/>
      <c r="Z62" s="73"/>
      <c r="AA62" s="73"/>
      <c r="AB62" s="73"/>
      <c r="AC62" s="73"/>
      <c r="AD62" s="73">
        <v>1582</v>
      </c>
      <c r="AE62" s="73"/>
      <c r="AF62" s="73"/>
      <c r="AG62" s="73"/>
      <c r="AH62" s="73"/>
      <c r="AI62" s="73"/>
      <c r="AJ62" s="73"/>
      <c r="AK62" s="73">
        <v>209</v>
      </c>
      <c r="AL62" s="73"/>
      <c r="AM62" s="73"/>
      <c r="AN62" s="73"/>
      <c r="AO62" s="73"/>
      <c r="AP62" s="73"/>
      <c r="AQ62" s="73"/>
      <c r="AR62" s="73">
        <v>82</v>
      </c>
      <c r="AS62" s="73"/>
      <c r="AT62" s="73"/>
      <c r="AU62" s="73"/>
      <c r="AV62" s="73"/>
      <c r="AW62" s="73"/>
      <c r="AX62" s="73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 s="52" t="s">
        <v>78</v>
      </c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5" spans="1:256" ht="15" customHeight="1">
      <c r="A65" s="4" t="s">
        <v>79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 s="52" t="s">
        <v>80</v>
      </c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/>
      <c r="B67" s="5" t="s">
        <v>12</v>
      </c>
      <c r="C67" s="5"/>
      <c r="D67" s="5"/>
      <c r="E67" s="5"/>
      <c r="F67" s="5"/>
      <c r="G67" s="5"/>
      <c r="H67" s="5"/>
      <c r="I67" s="5"/>
      <c r="J67" s="5"/>
      <c r="K67" s="5" t="s">
        <v>81</v>
      </c>
      <c r="L67" s="5"/>
      <c r="M67" s="5"/>
      <c r="N67" s="5"/>
      <c r="O67" s="5"/>
      <c r="P67" s="5"/>
      <c r="Q67" s="5"/>
      <c r="R67" s="5"/>
      <c r="S67" s="5"/>
      <c r="T67" s="5" t="s">
        <v>60</v>
      </c>
      <c r="U67" s="5"/>
      <c r="V67" s="5"/>
      <c r="W67" s="5"/>
      <c r="X67" s="5"/>
      <c r="Y67" s="5"/>
      <c r="Z67" s="5"/>
      <c r="AA67" s="5"/>
      <c r="AB67" s="5"/>
      <c r="AC67" s="5" t="s">
        <v>82</v>
      </c>
      <c r="AD67" s="5"/>
      <c r="AE67" s="5"/>
      <c r="AF67" s="5"/>
      <c r="AG67" s="5"/>
      <c r="AH67" s="5"/>
      <c r="AI67" s="5"/>
      <c r="AJ67" s="5"/>
      <c r="AK67" s="5"/>
      <c r="AL67" s="5" t="s">
        <v>83</v>
      </c>
      <c r="AM67" s="5"/>
      <c r="AN67" s="5"/>
      <c r="AO67" s="5"/>
      <c r="AP67" s="5"/>
      <c r="AQ67" s="5"/>
      <c r="AR67" s="5"/>
      <c r="AS67" s="5"/>
      <c r="AT67" s="5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/>
      <c r="B68" s="5" t="s">
        <v>84</v>
      </c>
      <c r="C68" s="5"/>
      <c r="D68" s="5"/>
      <c r="E68" s="5"/>
      <c r="F68" s="5"/>
      <c r="G68" s="5"/>
      <c r="H68" s="5"/>
      <c r="I68" s="5"/>
      <c r="J68" s="5"/>
      <c r="K68" s="74">
        <v>53943</v>
      </c>
      <c r="L68" s="74"/>
      <c r="M68" s="74"/>
      <c r="N68" s="74"/>
      <c r="O68" s="74"/>
      <c r="P68" s="74"/>
      <c r="Q68" s="74"/>
      <c r="R68" s="74"/>
      <c r="S68" s="74"/>
      <c r="T68" s="74">
        <v>15438</v>
      </c>
      <c r="U68" s="74"/>
      <c r="V68" s="74"/>
      <c r="W68" s="74"/>
      <c r="X68" s="74"/>
      <c r="Y68" s="74"/>
      <c r="Z68" s="74"/>
      <c r="AA68" s="74"/>
      <c r="AB68" s="74"/>
      <c r="AC68" s="74">
        <v>51716</v>
      </c>
      <c r="AD68" s="74"/>
      <c r="AE68" s="74"/>
      <c r="AF68" s="74"/>
      <c r="AG68" s="74"/>
      <c r="AH68" s="74"/>
      <c r="AI68" s="74"/>
      <c r="AJ68" s="74"/>
      <c r="AK68" s="74"/>
      <c r="AL68" s="74">
        <v>53943</v>
      </c>
      <c r="AM68" s="74"/>
      <c r="AN68" s="74"/>
      <c r="AO68" s="74"/>
      <c r="AP68" s="74"/>
      <c r="AQ68" s="74"/>
      <c r="AR68" s="74"/>
      <c r="AS68" s="74"/>
      <c r="AT68" s="74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/>
      <c r="B69" s="5" t="s">
        <v>85</v>
      </c>
      <c r="C69" s="5"/>
      <c r="D69" s="5"/>
      <c r="E69" s="5"/>
      <c r="F69" s="5"/>
      <c r="G69" s="5"/>
      <c r="H69" s="5"/>
      <c r="I69" s="5"/>
      <c r="J69" s="5"/>
      <c r="K69" s="74">
        <v>53071</v>
      </c>
      <c r="L69" s="74"/>
      <c r="M69" s="74"/>
      <c r="N69" s="74"/>
      <c r="O69" s="74"/>
      <c r="P69" s="74"/>
      <c r="Q69" s="74"/>
      <c r="R69" s="74"/>
      <c r="S69" s="74"/>
      <c r="T69" s="74">
        <v>15910</v>
      </c>
      <c r="U69" s="74"/>
      <c r="V69" s="74"/>
      <c r="W69" s="74"/>
      <c r="X69" s="74"/>
      <c r="Y69" s="74"/>
      <c r="Z69" s="74"/>
      <c r="AA69" s="74"/>
      <c r="AB69" s="74"/>
      <c r="AC69" s="74">
        <v>51419</v>
      </c>
      <c r="AD69" s="74"/>
      <c r="AE69" s="74"/>
      <c r="AF69" s="74"/>
      <c r="AG69" s="74"/>
      <c r="AH69" s="74"/>
      <c r="AI69" s="74"/>
      <c r="AJ69" s="74"/>
      <c r="AK69" s="74"/>
      <c r="AL69" s="74">
        <v>53067</v>
      </c>
      <c r="AM69" s="74"/>
      <c r="AN69" s="74"/>
      <c r="AO69" s="74"/>
      <c r="AP69" s="74"/>
      <c r="AQ69" s="74"/>
      <c r="AR69" s="74"/>
      <c r="AS69" s="74"/>
      <c r="AT69" s="74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/>
      <c r="B70" s="5" t="s">
        <v>86</v>
      </c>
      <c r="C70" s="5"/>
      <c r="D70" s="5"/>
      <c r="E70" s="5"/>
      <c r="F70" s="5"/>
      <c r="G70" s="5"/>
      <c r="H70" s="5"/>
      <c r="I70" s="5"/>
      <c r="J70" s="5"/>
      <c r="K70" s="74">
        <v>51497</v>
      </c>
      <c r="L70" s="74"/>
      <c r="M70" s="74"/>
      <c r="N70" s="74"/>
      <c r="O70" s="74"/>
      <c r="P70" s="74"/>
      <c r="Q70" s="74"/>
      <c r="R70" s="74"/>
      <c r="S70" s="74"/>
      <c r="T70" s="74">
        <v>16098</v>
      </c>
      <c r="U70" s="74"/>
      <c r="V70" s="74"/>
      <c r="W70" s="74"/>
      <c r="X70" s="74"/>
      <c r="Y70" s="74"/>
      <c r="Z70" s="74"/>
      <c r="AA70" s="74"/>
      <c r="AB70" s="74"/>
      <c r="AC70" s="74">
        <v>50116</v>
      </c>
      <c r="AD70" s="74"/>
      <c r="AE70" s="74"/>
      <c r="AF70" s="74"/>
      <c r="AG70" s="74"/>
      <c r="AH70" s="74"/>
      <c r="AI70" s="74"/>
      <c r="AJ70" s="74"/>
      <c r="AK70" s="74"/>
      <c r="AL70" s="74">
        <v>51495</v>
      </c>
      <c r="AM70" s="74"/>
      <c r="AN70" s="74"/>
      <c r="AO70" s="74"/>
      <c r="AP70" s="74"/>
      <c r="AQ70" s="74"/>
      <c r="AR70" s="74"/>
      <c r="AS70" s="74"/>
      <c r="AT70" s="74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>
      <c r="A71"/>
      <c r="B71" s="5" t="s">
        <v>87</v>
      </c>
      <c r="C71" s="5"/>
      <c r="D71" s="5"/>
      <c r="E71" s="5"/>
      <c r="F71" s="5"/>
      <c r="G71" s="5"/>
      <c r="H71" s="5"/>
      <c r="I71" s="5"/>
      <c r="J71" s="5"/>
      <c r="K71" s="74">
        <v>50715</v>
      </c>
      <c r="L71" s="74"/>
      <c r="M71" s="74"/>
      <c r="N71" s="74"/>
      <c r="O71" s="74"/>
      <c r="P71" s="74"/>
      <c r="Q71" s="74"/>
      <c r="R71" s="74"/>
      <c r="S71" s="74"/>
      <c r="T71" s="74">
        <v>16670</v>
      </c>
      <c r="U71" s="74"/>
      <c r="V71" s="74"/>
      <c r="W71" s="74"/>
      <c r="X71" s="74"/>
      <c r="Y71" s="74"/>
      <c r="Z71" s="74"/>
      <c r="AA71" s="74"/>
      <c r="AB71" s="74"/>
      <c r="AC71" s="74">
        <v>49576</v>
      </c>
      <c r="AD71" s="74"/>
      <c r="AE71" s="74"/>
      <c r="AF71" s="74"/>
      <c r="AG71" s="74"/>
      <c r="AH71" s="74"/>
      <c r="AI71" s="74"/>
      <c r="AJ71" s="74"/>
      <c r="AK71" s="74"/>
      <c r="AL71" s="74">
        <v>50699</v>
      </c>
      <c r="AM71" s="74"/>
      <c r="AN71" s="74"/>
      <c r="AO71" s="74"/>
      <c r="AP71" s="74"/>
      <c r="AQ71" s="74"/>
      <c r="AR71" s="74"/>
      <c r="AS71" s="74"/>
      <c r="AT71" s="74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>
      <c r="A72"/>
      <c r="B72" s="5" t="s">
        <v>65</v>
      </c>
      <c r="C72" s="5"/>
      <c r="D72" s="5"/>
      <c r="E72" s="5"/>
      <c r="F72" s="5"/>
      <c r="G72" s="5"/>
      <c r="H72" s="5"/>
      <c r="I72" s="5"/>
      <c r="J72" s="5"/>
      <c r="K72" s="74">
        <v>49062</v>
      </c>
      <c r="L72" s="74"/>
      <c r="M72" s="74"/>
      <c r="N72" s="74"/>
      <c r="O72" s="74"/>
      <c r="P72" s="74"/>
      <c r="Q72" s="74"/>
      <c r="R72" s="74"/>
      <c r="S72" s="74"/>
      <c r="T72" s="74">
        <v>16932</v>
      </c>
      <c r="U72" s="74"/>
      <c r="V72" s="74"/>
      <c r="W72" s="74"/>
      <c r="X72" s="74"/>
      <c r="Y72" s="74"/>
      <c r="Z72" s="74"/>
      <c r="AA72" s="74"/>
      <c r="AB72" s="74"/>
      <c r="AC72" s="74">
        <v>48223</v>
      </c>
      <c r="AD72" s="74"/>
      <c r="AE72" s="74"/>
      <c r="AF72" s="74"/>
      <c r="AG72" s="74"/>
      <c r="AH72" s="74"/>
      <c r="AI72" s="74"/>
      <c r="AJ72" s="74"/>
      <c r="AK72" s="74"/>
      <c r="AL72" s="74" t="s">
        <v>88</v>
      </c>
      <c r="AM72" s="74"/>
      <c r="AN72" s="74"/>
      <c r="AO72" s="74"/>
      <c r="AP72" s="74"/>
      <c r="AQ72" s="74"/>
      <c r="AR72" s="74"/>
      <c r="AS72" s="74"/>
      <c r="AT72" s="74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>
      <c r="A73"/>
      <c r="B73" s="4" t="s">
        <v>89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 s="52" t="s">
        <v>90</v>
      </c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5" spans="1:256" ht="15" customHeight="1">
      <c r="A75" s="4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75" t="s">
        <v>92</v>
      </c>
      <c r="AU75"/>
      <c r="AV75"/>
      <c r="AW75"/>
      <c r="AX75"/>
      <c r="AY75" s="1">
        <v>48.31</v>
      </c>
      <c r="AZ75"/>
      <c r="BA75"/>
      <c r="BB75"/>
      <c r="BC75"/>
      <c r="BD75"/>
      <c r="BE75"/>
      <c r="BF75"/>
      <c r="BG75" s="1">
        <v>195.4</v>
      </c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.75" customHeight="1">
      <c r="A76"/>
      <c r="B76"/>
      <c r="C76"/>
      <c r="D76"/>
      <c r="E76"/>
      <c r="F76"/>
      <c r="G76"/>
      <c r="H76"/>
      <c r="I76"/>
      <c r="J76"/>
      <c r="K76" s="1">
        <v>14.25</v>
      </c>
      <c r="L76"/>
      <c r="M76"/>
      <c r="N76"/>
      <c r="O76"/>
      <c r="P76"/>
      <c r="Q76"/>
      <c r="R76"/>
      <c r="S76" s="1">
        <v>8.46</v>
      </c>
      <c r="T76"/>
      <c r="U76"/>
      <c r="V76"/>
      <c r="W76"/>
      <c r="X76"/>
      <c r="Y76"/>
      <c r="Z76"/>
      <c r="AA76" s="1">
        <v>43.83</v>
      </c>
      <c r="AB76"/>
      <c r="AC76"/>
      <c r="AD76"/>
      <c r="AE76"/>
      <c r="AF76"/>
      <c r="AG76"/>
      <c r="AH76"/>
      <c r="AI76" s="1">
        <v>6.02</v>
      </c>
      <c r="AJ76"/>
      <c r="AK76"/>
      <c r="AL76"/>
      <c r="AM76"/>
      <c r="AN76"/>
      <c r="AO76"/>
      <c r="AP76"/>
      <c r="AQ76" s="1">
        <v>2.72</v>
      </c>
      <c r="AR76"/>
      <c r="AS76"/>
      <c r="AT76"/>
      <c r="AU76"/>
      <c r="AV76"/>
      <c r="AW76"/>
      <c r="AX76"/>
      <c r="AY76" s="1">
        <v>24.72</v>
      </c>
      <c r="AZ76"/>
      <c r="BA76"/>
      <c r="BB76"/>
      <c r="BC76"/>
      <c r="BD76"/>
      <c r="BE76"/>
      <c r="BF76"/>
      <c r="BG76" s="1">
        <v>100</v>
      </c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customHeight="1">
      <c r="A77"/>
      <c r="B77" s="5" t="s">
        <v>12</v>
      </c>
      <c r="C77" s="5"/>
      <c r="D77" s="5"/>
      <c r="E77" s="5"/>
      <c r="F77" s="5"/>
      <c r="G77" s="5"/>
      <c r="H77" s="5"/>
      <c r="I77" s="5"/>
      <c r="J77" s="5"/>
      <c r="K77" s="5" t="s">
        <v>93</v>
      </c>
      <c r="L77" s="5"/>
      <c r="M77" s="5"/>
      <c r="N77" s="5"/>
      <c r="O77" s="5"/>
      <c r="P77" s="5"/>
      <c r="Q77" s="5"/>
      <c r="R77" s="5"/>
      <c r="S77" s="5"/>
      <c r="T77" s="5" t="s">
        <v>60</v>
      </c>
      <c r="U77" s="5"/>
      <c r="V77" s="5"/>
      <c r="W77" s="5"/>
      <c r="X77" s="5"/>
      <c r="Y77" s="5"/>
      <c r="Z77" s="5"/>
      <c r="AA77" s="5"/>
      <c r="AB77" s="5"/>
      <c r="AC77" s="76" t="s">
        <v>94</v>
      </c>
      <c r="AD77" s="76"/>
      <c r="AE77" s="76"/>
      <c r="AF77" s="76"/>
      <c r="AG77" s="76"/>
      <c r="AH77" s="76"/>
      <c r="AI77" s="76"/>
      <c r="AJ77" s="76"/>
      <c r="AK77" s="76"/>
      <c r="AL77" s="5" t="s">
        <v>95</v>
      </c>
      <c r="AM77" s="5"/>
      <c r="AN77" s="5"/>
      <c r="AO77" s="5"/>
      <c r="AP77" s="5"/>
      <c r="AQ77" s="5"/>
      <c r="AR77" s="5"/>
      <c r="AS77" s="5"/>
      <c r="AT77" s="5"/>
      <c r="AU77"/>
      <c r="AV77"/>
      <c r="AW77"/>
      <c r="AX77"/>
      <c r="AY77"/>
      <c r="AZ77"/>
      <c r="BA77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77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>
      <c r="A78"/>
      <c r="B78" s="5" t="s">
        <v>96</v>
      </c>
      <c r="C78" s="5"/>
      <c r="D78" s="5"/>
      <c r="E78" s="5"/>
      <c r="F78" s="5"/>
      <c r="G78" s="5"/>
      <c r="H78" s="5"/>
      <c r="I78" s="5"/>
      <c r="J78" s="5"/>
      <c r="K78" s="78">
        <f>SUM(K79:S87)</f>
        <v>49156</v>
      </c>
      <c r="L78" s="78"/>
      <c r="M78" s="78"/>
      <c r="N78" s="78"/>
      <c r="O78" s="78"/>
      <c r="P78" s="78"/>
      <c r="Q78" s="78"/>
      <c r="R78" s="78"/>
      <c r="S78" s="78"/>
      <c r="T78" s="78">
        <f>SUM(T79:AB87)</f>
        <v>18236</v>
      </c>
      <c r="U78" s="78"/>
      <c r="V78" s="78"/>
      <c r="W78" s="78"/>
      <c r="X78" s="78"/>
      <c r="Y78" s="78"/>
      <c r="Z78" s="78"/>
      <c r="AA78" s="78"/>
      <c r="AB78" s="78"/>
      <c r="AC78" s="79">
        <f aca="true" t="shared" si="2" ref="AC78:AC87">K78/T78</f>
        <v>2.69554726913797</v>
      </c>
      <c r="AD78" s="79"/>
      <c r="AE78" s="79"/>
      <c r="AF78" s="79"/>
      <c r="AG78" s="79"/>
      <c r="AH78" s="79"/>
      <c r="AI78" s="79"/>
      <c r="AJ78" s="79"/>
      <c r="AK78" s="79"/>
      <c r="AL78" s="80">
        <f aca="true" t="shared" si="3" ref="AL78:AL87">K78/BS78</f>
        <v>251.566018423746</v>
      </c>
      <c r="AM78" s="80"/>
      <c r="AN78" s="80"/>
      <c r="AO78" s="80"/>
      <c r="AP78" s="80"/>
      <c r="AQ78" s="80"/>
      <c r="AR78" s="80"/>
      <c r="AS78" s="80"/>
      <c r="AT78" s="80"/>
      <c r="AU78"/>
      <c r="AV78"/>
      <c r="AW78"/>
      <c r="AX78"/>
      <c r="AY78"/>
      <c r="AZ78"/>
      <c r="BA78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77"/>
      <c r="BS78" s="81">
        <v>195.4</v>
      </c>
      <c r="BT78" s="82"/>
      <c r="BU78" s="82"/>
      <c r="BV78" s="82"/>
      <c r="BW78" s="82"/>
      <c r="BX78" s="82"/>
      <c r="BY78" s="82"/>
      <c r="BZ78" s="83"/>
      <c r="CA78" s="83"/>
      <c r="CB78" s="83"/>
      <c r="CC78" s="83"/>
      <c r="CD78" s="83"/>
      <c r="CE78" s="83"/>
      <c r="CF78" s="31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 customHeight="1">
      <c r="A79"/>
      <c r="B79" s="12" t="s">
        <v>13</v>
      </c>
      <c r="C79" s="12"/>
      <c r="D79" s="12"/>
      <c r="E79" s="12"/>
      <c r="F79" s="12"/>
      <c r="G79" s="12"/>
      <c r="H79" s="12"/>
      <c r="I79" s="12"/>
      <c r="J79" s="12"/>
      <c r="K79" s="84">
        <v>16549</v>
      </c>
      <c r="L79" s="84"/>
      <c r="M79" s="84"/>
      <c r="N79" s="84"/>
      <c r="O79" s="84"/>
      <c r="P79" s="84"/>
      <c r="Q79" s="84"/>
      <c r="R79" s="84"/>
      <c r="S79" s="84"/>
      <c r="T79" s="84">
        <v>6715</v>
      </c>
      <c r="U79" s="84"/>
      <c r="V79" s="84"/>
      <c r="W79" s="84"/>
      <c r="X79" s="84"/>
      <c r="Y79" s="84"/>
      <c r="Z79" s="84"/>
      <c r="AA79" s="84"/>
      <c r="AB79" s="84"/>
      <c r="AC79" s="85">
        <f t="shared" si="2"/>
        <v>2.4644825018615</v>
      </c>
      <c r="AD79" s="85"/>
      <c r="AE79" s="85"/>
      <c r="AF79" s="85"/>
      <c r="AG79" s="85"/>
      <c r="AH79" s="85"/>
      <c r="AI79" s="85"/>
      <c r="AJ79" s="85"/>
      <c r="AK79" s="85"/>
      <c r="AL79" s="80">
        <f t="shared" si="3"/>
        <v>854.803719008265</v>
      </c>
      <c r="AM79" s="80"/>
      <c r="AN79" s="80"/>
      <c r="AO79" s="80"/>
      <c r="AP79" s="80"/>
      <c r="AQ79" s="80"/>
      <c r="AR79" s="80"/>
      <c r="AS79" s="80"/>
      <c r="AT79" s="80"/>
      <c r="AU79"/>
      <c r="AV79"/>
      <c r="AW79"/>
      <c r="AX79"/>
      <c r="AY79"/>
      <c r="AZ79"/>
      <c r="BA79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77"/>
      <c r="BS79" s="86">
        <v>19.36</v>
      </c>
      <c r="BT79" s="82"/>
      <c r="BU79" s="82"/>
      <c r="BV79" s="82"/>
      <c r="BW79" s="82"/>
      <c r="BX79" s="82"/>
      <c r="BY79" s="82"/>
      <c r="BZ79" s="83"/>
      <c r="CA79" s="83"/>
      <c r="CB79" s="83"/>
      <c r="CC79" s="83"/>
      <c r="CD79" s="83"/>
      <c r="CE79" s="83"/>
      <c r="CF79" s="31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>
      <c r="A80"/>
      <c r="B80" s="61" t="s">
        <v>14</v>
      </c>
      <c r="C80" s="61"/>
      <c r="D80" s="61"/>
      <c r="E80" s="61"/>
      <c r="F80" s="61"/>
      <c r="G80" s="61"/>
      <c r="H80" s="61"/>
      <c r="I80" s="61"/>
      <c r="J80" s="61"/>
      <c r="K80" s="87">
        <v>2586</v>
      </c>
      <c r="L80" s="87"/>
      <c r="M80" s="87"/>
      <c r="N80" s="87"/>
      <c r="O80" s="87"/>
      <c r="P80" s="87"/>
      <c r="Q80" s="87"/>
      <c r="R80" s="87"/>
      <c r="S80" s="87"/>
      <c r="T80" s="87">
        <v>866</v>
      </c>
      <c r="U80" s="87"/>
      <c r="V80" s="87"/>
      <c r="W80" s="87"/>
      <c r="X80" s="87"/>
      <c r="Y80" s="87"/>
      <c r="Z80" s="87"/>
      <c r="AA80" s="87"/>
      <c r="AB80" s="87"/>
      <c r="AC80" s="88">
        <f t="shared" si="2"/>
        <v>2.98614318706697</v>
      </c>
      <c r="AD80" s="88"/>
      <c r="AE80" s="88"/>
      <c r="AF80" s="88"/>
      <c r="AG80" s="88"/>
      <c r="AH80" s="88"/>
      <c r="AI80" s="88"/>
      <c r="AJ80" s="88"/>
      <c r="AK80" s="88"/>
      <c r="AL80" s="89">
        <f t="shared" si="3"/>
        <v>189.173372348208</v>
      </c>
      <c r="AM80" s="89"/>
      <c r="AN80" s="89"/>
      <c r="AO80" s="89"/>
      <c r="AP80" s="89"/>
      <c r="AQ80" s="89"/>
      <c r="AR80" s="89"/>
      <c r="AS80" s="89"/>
      <c r="AT80" s="89"/>
      <c r="AU80"/>
      <c r="AV80"/>
      <c r="AW80"/>
      <c r="AX80"/>
      <c r="AY80"/>
      <c r="AZ80"/>
      <c r="BA80"/>
      <c r="BB80" s="57"/>
      <c r="BC80" s="57"/>
      <c r="BD80" s="57"/>
      <c r="BE80" s="57"/>
      <c r="BF80" s="57"/>
      <c r="BG80" s="57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77"/>
      <c r="BS80" s="86">
        <v>13.67</v>
      </c>
      <c r="BT80" s="91"/>
      <c r="BU80" s="91"/>
      <c r="BV80" s="91"/>
      <c r="BW80" s="91"/>
      <c r="BX80" s="91"/>
      <c r="BY80" s="91"/>
      <c r="BZ80" s="92"/>
      <c r="CA80" s="92"/>
      <c r="CB80" s="92"/>
      <c r="CC80" s="92"/>
      <c r="CD80" s="92"/>
      <c r="CE80" s="92"/>
      <c r="CF80" s="31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 customHeight="1">
      <c r="A81"/>
      <c r="B81" s="61" t="s">
        <v>15</v>
      </c>
      <c r="C81" s="61"/>
      <c r="D81" s="61"/>
      <c r="E81" s="61"/>
      <c r="F81" s="61"/>
      <c r="G81" s="61"/>
      <c r="H81" s="61"/>
      <c r="I81" s="61"/>
      <c r="J81" s="61"/>
      <c r="K81" s="87">
        <v>6101</v>
      </c>
      <c r="L81" s="87"/>
      <c r="M81" s="87"/>
      <c r="N81" s="87"/>
      <c r="O81" s="87"/>
      <c r="P81" s="87"/>
      <c r="Q81" s="87"/>
      <c r="R81" s="87"/>
      <c r="S81" s="87"/>
      <c r="T81" s="87">
        <v>2261</v>
      </c>
      <c r="U81" s="87"/>
      <c r="V81" s="87"/>
      <c r="W81" s="87"/>
      <c r="X81" s="87"/>
      <c r="Y81" s="87"/>
      <c r="Z81" s="87"/>
      <c r="AA81" s="87"/>
      <c r="AB81" s="87"/>
      <c r="AC81" s="88">
        <f t="shared" si="2"/>
        <v>2.6983635559487</v>
      </c>
      <c r="AD81" s="88"/>
      <c r="AE81" s="88"/>
      <c r="AF81" s="88"/>
      <c r="AG81" s="88"/>
      <c r="AH81" s="88"/>
      <c r="AI81" s="88"/>
      <c r="AJ81" s="88"/>
      <c r="AK81" s="88"/>
      <c r="AL81" s="89">
        <f t="shared" si="3"/>
        <v>509.265442404007</v>
      </c>
      <c r="AM81" s="89"/>
      <c r="AN81" s="89"/>
      <c r="AO81" s="89"/>
      <c r="AP81" s="89"/>
      <c r="AQ81" s="89"/>
      <c r="AR81" s="89"/>
      <c r="AS81" s="89"/>
      <c r="AT81" s="89"/>
      <c r="AU81"/>
      <c r="AV81"/>
      <c r="AW81"/>
      <c r="AX81"/>
      <c r="AY81"/>
      <c r="AZ81"/>
      <c r="BA81"/>
      <c r="BB81" s="57"/>
      <c r="BC81" s="57"/>
      <c r="BD81" s="57"/>
      <c r="BE81" s="57"/>
      <c r="BF81" s="57"/>
      <c r="BG81" s="57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77"/>
      <c r="BS81" s="86">
        <v>11.98</v>
      </c>
      <c r="BT81" s="91"/>
      <c r="BU81" s="91"/>
      <c r="BV81" s="91"/>
      <c r="BW81" s="91"/>
      <c r="BX81" s="91"/>
      <c r="BY81" s="91"/>
      <c r="BZ81" s="92"/>
      <c r="CA81" s="92"/>
      <c r="CB81" s="92"/>
      <c r="CC81" s="92"/>
      <c r="CD81" s="92"/>
      <c r="CE81" s="92"/>
      <c r="CF81" s="3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 customHeight="1">
      <c r="A82"/>
      <c r="B82" s="61" t="s">
        <v>16</v>
      </c>
      <c r="C82" s="61"/>
      <c r="D82" s="61"/>
      <c r="E82" s="61"/>
      <c r="F82" s="61"/>
      <c r="G82" s="61"/>
      <c r="H82" s="61"/>
      <c r="I82" s="61"/>
      <c r="J82" s="61"/>
      <c r="K82" s="87">
        <v>1643</v>
      </c>
      <c r="L82" s="87"/>
      <c r="M82" s="87"/>
      <c r="N82" s="87"/>
      <c r="O82" s="87"/>
      <c r="P82" s="87"/>
      <c r="Q82" s="87"/>
      <c r="R82" s="87"/>
      <c r="S82" s="87"/>
      <c r="T82" s="87">
        <v>549</v>
      </c>
      <c r="U82" s="87"/>
      <c r="V82" s="87"/>
      <c r="W82" s="87"/>
      <c r="X82" s="87"/>
      <c r="Y82" s="87"/>
      <c r="Z82" s="87"/>
      <c r="AA82" s="87"/>
      <c r="AB82" s="87"/>
      <c r="AC82" s="88">
        <f t="shared" si="2"/>
        <v>2.99271402550091</v>
      </c>
      <c r="AD82" s="88"/>
      <c r="AE82" s="88"/>
      <c r="AF82" s="88"/>
      <c r="AG82" s="88"/>
      <c r="AH82" s="88"/>
      <c r="AI82" s="88"/>
      <c r="AJ82" s="88"/>
      <c r="AK82" s="88"/>
      <c r="AL82" s="89">
        <f t="shared" si="3"/>
        <v>73.8426966292135</v>
      </c>
      <c r="AM82" s="89"/>
      <c r="AN82" s="89"/>
      <c r="AO82" s="89"/>
      <c r="AP82" s="89"/>
      <c r="AQ82" s="89"/>
      <c r="AR82" s="89"/>
      <c r="AS82" s="89"/>
      <c r="AT82" s="89"/>
      <c r="AU82"/>
      <c r="AV82"/>
      <c r="AW82"/>
      <c r="AX82"/>
      <c r="AY82"/>
      <c r="AZ82"/>
      <c r="BA82"/>
      <c r="BB82" s="57"/>
      <c r="BC82" s="57"/>
      <c r="BD82" s="57"/>
      <c r="BE82" s="57"/>
      <c r="BF82" s="57"/>
      <c r="BG82" s="57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77"/>
      <c r="BS82" s="86">
        <v>22.25</v>
      </c>
      <c r="BT82" s="91"/>
      <c r="BU82" s="91"/>
      <c r="BV82" s="91"/>
      <c r="BW82" s="91"/>
      <c r="BX82" s="91"/>
      <c r="BY82" s="91"/>
      <c r="BZ82" s="92"/>
      <c r="CA82" s="92"/>
      <c r="CB82" s="92"/>
      <c r="CC82" s="92"/>
      <c r="CD82" s="92"/>
      <c r="CE82" s="92"/>
      <c r="CF82" s="31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customHeight="1">
      <c r="A83"/>
      <c r="B83" s="61" t="s">
        <v>17</v>
      </c>
      <c r="C83" s="61"/>
      <c r="D83" s="61"/>
      <c r="E83" s="61"/>
      <c r="F83" s="61"/>
      <c r="G83" s="61"/>
      <c r="H83" s="61"/>
      <c r="I83" s="61"/>
      <c r="J83" s="61"/>
      <c r="K83" s="87">
        <v>2391</v>
      </c>
      <c r="L83" s="87"/>
      <c r="M83" s="87"/>
      <c r="N83" s="87"/>
      <c r="O83" s="87"/>
      <c r="P83" s="87"/>
      <c r="Q83" s="87"/>
      <c r="R83" s="87"/>
      <c r="S83" s="87"/>
      <c r="T83" s="87">
        <v>753</v>
      </c>
      <c r="U83" s="87"/>
      <c r="V83" s="87"/>
      <c r="W83" s="87"/>
      <c r="X83" s="87"/>
      <c r="Y83" s="87"/>
      <c r="Z83" s="87"/>
      <c r="AA83" s="87"/>
      <c r="AB83" s="87"/>
      <c r="AC83" s="88">
        <f t="shared" si="2"/>
        <v>3.17529880478088</v>
      </c>
      <c r="AD83" s="88"/>
      <c r="AE83" s="88"/>
      <c r="AF83" s="88"/>
      <c r="AG83" s="88"/>
      <c r="AH83" s="88"/>
      <c r="AI83" s="88"/>
      <c r="AJ83" s="88"/>
      <c r="AK83" s="88"/>
      <c r="AL83" s="89">
        <f t="shared" si="3"/>
        <v>96.4112903225806</v>
      </c>
      <c r="AM83" s="89"/>
      <c r="AN83" s="89"/>
      <c r="AO83" s="89"/>
      <c r="AP83" s="89"/>
      <c r="AQ83" s="89"/>
      <c r="AR83" s="89"/>
      <c r="AS83" s="89"/>
      <c r="AT83" s="89"/>
      <c r="AU83"/>
      <c r="AV83"/>
      <c r="AW83"/>
      <c r="AX83"/>
      <c r="AY83"/>
      <c r="AZ83"/>
      <c r="BA83"/>
      <c r="BB83" s="57"/>
      <c r="BC83" s="57"/>
      <c r="BD83" s="57"/>
      <c r="BE83" s="57"/>
      <c r="BF83" s="57"/>
      <c r="BG83" s="57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77"/>
      <c r="BS83" s="86">
        <v>24.8</v>
      </c>
      <c r="BT83" s="91"/>
      <c r="BU83" s="91"/>
      <c r="BV83" s="91"/>
      <c r="BW83" s="91"/>
      <c r="BX83" s="91"/>
      <c r="BY83" s="91"/>
      <c r="BZ83" s="92"/>
      <c r="CA83" s="92"/>
      <c r="CB83" s="92"/>
      <c r="CC83" s="92"/>
      <c r="CD83" s="92"/>
      <c r="CE83" s="92"/>
      <c r="CF83" s="31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>
      <c r="A84"/>
      <c r="B84" s="61" t="s">
        <v>18</v>
      </c>
      <c r="C84" s="61"/>
      <c r="D84" s="61"/>
      <c r="E84" s="61"/>
      <c r="F84" s="61"/>
      <c r="G84" s="61"/>
      <c r="H84" s="61"/>
      <c r="I84" s="61"/>
      <c r="J84" s="61"/>
      <c r="K84" s="87">
        <v>2165</v>
      </c>
      <c r="L84" s="87"/>
      <c r="M84" s="87"/>
      <c r="N84" s="87"/>
      <c r="O84" s="87"/>
      <c r="P84" s="87"/>
      <c r="Q84" s="87"/>
      <c r="R84" s="87"/>
      <c r="S84" s="87"/>
      <c r="T84" s="87">
        <v>753</v>
      </c>
      <c r="U84" s="87"/>
      <c r="V84" s="87"/>
      <c r="W84" s="87"/>
      <c r="X84" s="87"/>
      <c r="Y84" s="87"/>
      <c r="Z84" s="87"/>
      <c r="AA84" s="87"/>
      <c r="AB84" s="87"/>
      <c r="AC84" s="88">
        <f t="shared" si="2"/>
        <v>2.87516600265604</v>
      </c>
      <c r="AD84" s="88"/>
      <c r="AE84" s="88"/>
      <c r="AF84" s="88"/>
      <c r="AG84" s="88"/>
      <c r="AH84" s="88"/>
      <c r="AI84" s="88"/>
      <c r="AJ84" s="88"/>
      <c r="AK84" s="88"/>
      <c r="AL84" s="89">
        <f t="shared" si="3"/>
        <v>125.798954096456</v>
      </c>
      <c r="AM84" s="89"/>
      <c r="AN84" s="89"/>
      <c r="AO84" s="89"/>
      <c r="AP84" s="89"/>
      <c r="AQ84" s="89"/>
      <c r="AR84" s="89"/>
      <c r="AS84" s="89"/>
      <c r="AT84" s="89"/>
      <c r="AU84"/>
      <c r="AV84"/>
      <c r="AW84"/>
      <c r="AX84"/>
      <c r="AY84"/>
      <c r="AZ84"/>
      <c r="BA84"/>
      <c r="BB84" s="57"/>
      <c r="BC84" s="57"/>
      <c r="BD84" s="57"/>
      <c r="BE84" s="57"/>
      <c r="BF84" s="57"/>
      <c r="BG84" s="57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77"/>
      <c r="BS84" s="86">
        <v>17.21</v>
      </c>
      <c r="BT84" s="91"/>
      <c r="BU84" s="91"/>
      <c r="BV84" s="91"/>
      <c r="BW84" s="91"/>
      <c r="BX84" s="91"/>
      <c r="BY84" s="91"/>
      <c r="BZ84" s="92"/>
      <c r="CA84" s="92"/>
      <c r="CB84" s="92"/>
      <c r="CC84" s="92"/>
      <c r="CD84" s="92"/>
      <c r="CE84" s="92"/>
      <c r="CF84" s="31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customHeight="1">
      <c r="A85"/>
      <c r="B85" s="61" t="s">
        <v>19</v>
      </c>
      <c r="C85" s="61"/>
      <c r="D85" s="61"/>
      <c r="E85" s="61"/>
      <c r="F85" s="61"/>
      <c r="G85" s="61"/>
      <c r="H85" s="61"/>
      <c r="I85" s="61"/>
      <c r="J85" s="61"/>
      <c r="K85" s="87">
        <v>1809</v>
      </c>
      <c r="L85" s="87"/>
      <c r="M85" s="87"/>
      <c r="N85" s="87"/>
      <c r="O85" s="87"/>
      <c r="P85" s="87"/>
      <c r="Q85" s="87"/>
      <c r="R85" s="87"/>
      <c r="S85" s="87"/>
      <c r="T85" s="87">
        <v>585</v>
      </c>
      <c r="U85" s="87"/>
      <c r="V85" s="87"/>
      <c r="W85" s="87"/>
      <c r="X85" s="87"/>
      <c r="Y85" s="87"/>
      <c r="Z85" s="87"/>
      <c r="AA85" s="87"/>
      <c r="AB85" s="87"/>
      <c r="AC85" s="88">
        <f t="shared" si="2"/>
        <v>3.09230769230769</v>
      </c>
      <c r="AD85" s="88"/>
      <c r="AE85" s="88"/>
      <c r="AF85" s="88"/>
      <c r="AG85" s="88"/>
      <c r="AH85" s="88"/>
      <c r="AI85" s="88"/>
      <c r="AJ85" s="88"/>
      <c r="AK85" s="88"/>
      <c r="AL85" s="89">
        <f t="shared" si="3"/>
        <v>100.444197667962</v>
      </c>
      <c r="AM85" s="89"/>
      <c r="AN85" s="89"/>
      <c r="AO85" s="89"/>
      <c r="AP85" s="89"/>
      <c r="AQ85" s="89"/>
      <c r="AR85" s="89"/>
      <c r="AS85" s="89"/>
      <c r="AT85" s="89"/>
      <c r="AU85"/>
      <c r="AV85"/>
      <c r="AW85"/>
      <c r="AX85"/>
      <c r="AY85"/>
      <c r="AZ85"/>
      <c r="BA85"/>
      <c r="BB85" s="57"/>
      <c r="BC85" s="57"/>
      <c r="BD85" s="57"/>
      <c r="BE85" s="57"/>
      <c r="BF85" s="57"/>
      <c r="BG85" s="57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77"/>
      <c r="BS85" s="86">
        <v>18.01</v>
      </c>
      <c r="BT85" s="91"/>
      <c r="BU85" s="91"/>
      <c r="BV85" s="91"/>
      <c r="BW85" s="91"/>
      <c r="BX85" s="91"/>
      <c r="BY85" s="91"/>
      <c r="BZ85" s="92"/>
      <c r="CA85" s="92"/>
      <c r="CB85" s="92"/>
      <c r="CC85" s="92"/>
      <c r="CD85" s="92"/>
      <c r="CE85" s="92"/>
      <c r="CF85" s="31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>
      <c r="A86"/>
      <c r="B86" s="61" t="s">
        <v>20</v>
      </c>
      <c r="C86" s="61"/>
      <c r="D86" s="61"/>
      <c r="E86" s="61"/>
      <c r="F86" s="61"/>
      <c r="G86" s="61"/>
      <c r="H86" s="61"/>
      <c r="I86" s="61"/>
      <c r="J86" s="61"/>
      <c r="K86" s="87">
        <v>8546</v>
      </c>
      <c r="L86" s="87"/>
      <c r="M86" s="87"/>
      <c r="N86" s="87"/>
      <c r="O86" s="87"/>
      <c r="P86" s="87"/>
      <c r="Q86" s="87"/>
      <c r="R86" s="87"/>
      <c r="S86" s="87"/>
      <c r="T86" s="87">
        <v>2944</v>
      </c>
      <c r="U86" s="87"/>
      <c r="V86" s="87"/>
      <c r="W86" s="87"/>
      <c r="X86" s="87"/>
      <c r="Y86" s="87"/>
      <c r="Z86" s="87"/>
      <c r="AA86" s="87"/>
      <c r="AB86" s="87"/>
      <c r="AC86" s="88">
        <f t="shared" si="2"/>
        <v>2.90285326086957</v>
      </c>
      <c r="AD86" s="88"/>
      <c r="AE86" s="88"/>
      <c r="AF86" s="88"/>
      <c r="AG86" s="88"/>
      <c r="AH86" s="88"/>
      <c r="AI86" s="88"/>
      <c r="AJ86" s="88"/>
      <c r="AK86" s="88"/>
      <c r="AL86" s="89">
        <f t="shared" si="3"/>
        <v>209.102030829459</v>
      </c>
      <c r="AM86" s="89"/>
      <c r="AN86" s="89"/>
      <c r="AO86" s="89"/>
      <c r="AP86" s="89"/>
      <c r="AQ86" s="89"/>
      <c r="AR86" s="89"/>
      <c r="AS86" s="89"/>
      <c r="AT86" s="89"/>
      <c r="AU86"/>
      <c r="AV86"/>
      <c r="AW86"/>
      <c r="AX86"/>
      <c r="AY86"/>
      <c r="AZ86"/>
      <c r="BA86"/>
      <c r="BB86" s="57"/>
      <c r="BC86" s="57"/>
      <c r="BD86" s="57"/>
      <c r="BE86" s="57"/>
      <c r="BF86" s="57"/>
      <c r="BG86" s="57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77"/>
      <c r="BS86" s="86">
        <v>40.87</v>
      </c>
      <c r="BT86" s="91"/>
      <c r="BU86" s="91"/>
      <c r="BV86" s="91"/>
      <c r="BW86" s="91"/>
      <c r="BX86" s="91"/>
      <c r="BY86" s="91"/>
      <c r="BZ86" s="92"/>
      <c r="CA86" s="92"/>
      <c r="CB86" s="92"/>
      <c r="CC86" s="92"/>
      <c r="CD86" s="92"/>
      <c r="CE86" s="92"/>
      <c r="CF86" s="31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customHeight="1">
      <c r="A87"/>
      <c r="B87" s="16" t="s">
        <v>21</v>
      </c>
      <c r="C87" s="16"/>
      <c r="D87" s="16"/>
      <c r="E87" s="16"/>
      <c r="F87" s="16"/>
      <c r="G87" s="16"/>
      <c r="H87" s="16"/>
      <c r="I87" s="16"/>
      <c r="J87" s="16"/>
      <c r="K87" s="93">
        <v>7366</v>
      </c>
      <c r="L87" s="93"/>
      <c r="M87" s="93"/>
      <c r="N87" s="93"/>
      <c r="O87" s="93"/>
      <c r="P87" s="93"/>
      <c r="Q87" s="93"/>
      <c r="R87" s="93"/>
      <c r="S87" s="93"/>
      <c r="T87" s="93">
        <v>2810</v>
      </c>
      <c r="U87" s="93"/>
      <c r="V87" s="93"/>
      <c r="W87" s="93"/>
      <c r="X87" s="93"/>
      <c r="Y87" s="93"/>
      <c r="Z87" s="93"/>
      <c r="AA87" s="93"/>
      <c r="AB87" s="93"/>
      <c r="AC87" s="94">
        <f t="shared" si="2"/>
        <v>2.62135231316726</v>
      </c>
      <c r="AD87" s="94"/>
      <c r="AE87" s="94"/>
      <c r="AF87" s="94"/>
      <c r="AG87" s="94"/>
      <c r="AH87" s="94"/>
      <c r="AI87" s="94"/>
      <c r="AJ87" s="94"/>
      <c r="AK87" s="94"/>
      <c r="AL87" s="95">
        <f t="shared" si="3"/>
        <v>270.311926605505</v>
      </c>
      <c r="AM87" s="95"/>
      <c r="AN87" s="95"/>
      <c r="AO87" s="95"/>
      <c r="AP87" s="95"/>
      <c r="AQ87" s="95"/>
      <c r="AR87" s="95"/>
      <c r="AS87" s="95"/>
      <c r="AT87" s="95"/>
      <c r="AU87"/>
      <c r="AV87"/>
      <c r="AW87"/>
      <c r="AX87"/>
      <c r="AY87"/>
      <c r="AZ87"/>
      <c r="BA87"/>
      <c r="BB87" s="57"/>
      <c r="BC87" s="57"/>
      <c r="BD87" s="57"/>
      <c r="BE87" s="57"/>
      <c r="BF87" s="57"/>
      <c r="BG87" s="57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77"/>
      <c r="BS87" s="86">
        <v>27.25</v>
      </c>
      <c r="BT87" s="91"/>
      <c r="BU87" s="91"/>
      <c r="BV87" s="91"/>
      <c r="BW87" s="91"/>
      <c r="BX87" s="91"/>
      <c r="BY87" s="91"/>
      <c r="BZ87" s="92"/>
      <c r="CA87" s="92"/>
      <c r="CB87" s="92"/>
      <c r="CC87" s="92"/>
      <c r="CD87" s="92"/>
      <c r="CE87" s="92"/>
      <c r="CF87" s="31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>
      <c r="A88"/>
      <c r="B88" s="4" t="s">
        <v>97</v>
      </c>
      <c r="C88"/>
      <c r="D88"/>
      <c r="E88"/>
      <c r="F88"/>
      <c r="G88"/>
      <c r="H88"/>
      <c r="I88"/>
      <c r="J88"/>
      <c r="K88"/>
      <c r="L88"/>
      <c r="M88" s="1">
        <v>30.9</v>
      </c>
      <c r="N88"/>
      <c r="O88"/>
      <c r="P88"/>
      <c r="Q88"/>
      <c r="R88"/>
      <c r="S88"/>
      <c r="T88"/>
      <c r="U88"/>
      <c r="V88" s="1">
        <v>13.6</v>
      </c>
      <c r="W88"/>
      <c r="X88"/>
      <c r="Y88"/>
      <c r="Z88"/>
      <c r="AA88"/>
      <c r="AB88"/>
      <c r="AC88"/>
      <c r="AD88"/>
      <c r="AE88" s="1">
        <v>21.4</v>
      </c>
      <c r="AF88" s="96" t="s">
        <v>69</v>
      </c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/>
      <c r="AV88"/>
      <c r="AW88"/>
      <c r="AX88"/>
      <c r="AY88"/>
      <c r="AZ88"/>
      <c r="BA88"/>
      <c r="BB88" s="57"/>
      <c r="BC88" s="57"/>
      <c r="BD88" s="57"/>
      <c r="BE88" s="57"/>
      <c r="BF88" s="57"/>
      <c r="BG88" s="57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1"/>
      <c r="BU88" s="91"/>
      <c r="BV88" s="91"/>
      <c r="BW88" s="91"/>
      <c r="BX88" s="91"/>
      <c r="BY88" s="91"/>
      <c r="BZ88" s="92"/>
      <c r="CA88" s="92"/>
      <c r="CB88" s="92"/>
      <c r="CC88" s="92"/>
      <c r="CD88" s="92"/>
      <c r="CE88" s="92"/>
      <c r="CF88" s="31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customHeight="1">
      <c r="A89"/>
      <c r="B89"/>
      <c r="C89"/>
      <c r="D89"/>
      <c r="E89"/>
      <c r="F89"/>
      <c r="G89"/>
      <c r="H89"/>
      <c r="I89"/>
      <c r="J89"/>
      <c r="K89"/>
      <c r="L89"/>
      <c r="M89" s="1">
        <v>34.9</v>
      </c>
      <c r="N89"/>
      <c r="O89"/>
      <c r="P89"/>
      <c r="Q89"/>
      <c r="R89"/>
      <c r="S89"/>
      <c r="T89"/>
      <c r="U89"/>
      <c r="V89" s="1">
        <v>17.5</v>
      </c>
      <c r="W89"/>
      <c r="X89"/>
      <c r="Y89"/>
      <c r="Z89"/>
      <c r="AA89"/>
      <c r="AB89"/>
      <c r="AC89"/>
      <c r="AD89"/>
      <c r="AE89" s="1">
        <v>24.9</v>
      </c>
      <c r="AF89"/>
      <c r="AG89"/>
      <c r="AH89"/>
      <c r="AI89"/>
      <c r="AJ89"/>
      <c r="AK89"/>
      <c r="AL89"/>
      <c r="AM89"/>
      <c r="AN89" s="1">
        <v>223.5</v>
      </c>
      <c r="AO89"/>
      <c r="AP89"/>
      <c r="AQ89"/>
      <c r="AR89"/>
      <c r="AS89"/>
      <c r="AT89"/>
      <c r="AU89"/>
      <c r="AV89"/>
      <c r="AW89"/>
      <c r="AX89"/>
      <c r="AY89"/>
      <c r="AZ89"/>
      <c r="BA89"/>
      <c r="BB89" s="57"/>
      <c r="BC89" s="57"/>
      <c r="BD89" s="57"/>
      <c r="BE89" s="57"/>
      <c r="BF89" s="57"/>
      <c r="BG89" s="57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1"/>
      <c r="BU89" s="91"/>
      <c r="BV89" s="91"/>
      <c r="BW89" s="91"/>
      <c r="BX89" s="91"/>
      <c r="BY89" s="91"/>
      <c r="BZ89" s="92"/>
      <c r="CA89" s="92"/>
      <c r="CB89" s="92"/>
      <c r="CC89" s="92"/>
      <c r="CD89" s="92"/>
      <c r="CE89" s="92"/>
      <c r="CF89" s="31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>
      <c r="A90" s="4" t="s">
        <v>98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/>
      <c r="U90"/>
      <c r="V90" s="1">
        <v>18.6</v>
      </c>
      <c r="W90"/>
      <c r="X90"/>
      <c r="Y90"/>
      <c r="Z90"/>
      <c r="AA90"/>
      <c r="AB90"/>
      <c r="AC90"/>
      <c r="AD90"/>
      <c r="AE90" s="1">
        <v>26.1</v>
      </c>
      <c r="AF90"/>
      <c r="AG90"/>
      <c r="AH90"/>
      <c r="AI90"/>
      <c r="AJ90"/>
      <c r="AK90"/>
      <c r="AL90"/>
      <c r="AM90"/>
      <c r="AN90" s="1">
        <v>408.5</v>
      </c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 s="52" t="s">
        <v>99</v>
      </c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3.75" customHeight="1">
      <c r="A91"/>
      <c r="B91"/>
      <c r="C91"/>
      <c r="D91"/>
      <c r="E91"/>
      <c r="F91"/>
      <c r="G91"/>
      <c r="H91"/>
      <c r="I91"/>
      <c r="J91"/>
      <c r="K91"/>
      <c r="L91"/>
      <c r="M91" s="1">
        <v>30.8</v>
      </c>
      <c r="N91"/>
      <c r="O91"/>
      <c r="P91"/>
      <c r="Q91"/>
      <c r="R91"/>
      <c r="S91"/>
      <c r="T91"/>
      <c r="U91"/>
      <c r="V91" s="1">
        <v>13.5</v>
      </c>
      <c r="W91"/>
      <c r="X91"/>
      <c r="Y91"/>
      <c r="Z91"/>
      <c r="AA91"/>
      <c r="AB91"/>
      <c r="AC91"/>
      <c r="AD91"/>
      <c r="AE91" s="1">
        <v>21.9</v>
      </c>
      <c r="AF91"/>
      <c r="AG91"/>
      <c r="AH91"/>
      <c r="AI91"/>
      <c r="AJ91"/>
      <c r="AK91"/>
      <c r="AL91"/>
      <c r="AM91"/>
      <c r="AN91" s="1">
        <v>166.5</v>
      </c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>
      <c r="A92"/>
      <c r="B92" s="35" t="s">
        <v>100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5" t="s">
        <v>101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 t="s">
        <v>102</v>
      </c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 t="s">
        <v>103</v>
      </c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 customHeight="1">
      <c r="A9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 t="s">
        <v>104</v>
      </c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 t="s">
        <v>23</v>
      </c>
      <c r="AE93" s="35"/>
      <c r="AF93" s="35"/>
      <c r="AG93" s="35"/>
      <c r="AH93" s="35"/>
      <c r="AI93" s="35"/>
      <c r="AJ93" s="35" t="s">
        <v>104</v>
      </c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 t="s">
        <v>23</v>
      </c>
      <c r="AV93" s="35"/>
      <c r="AW93" s="35"/>
      <c r="AX93" s="35"/>
      <c r="AY93" s="35"/>
      <c r="AZ93" s="35"/>
      <c r="BA93" s="35" t="s">
        <v>104</v>
      </c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 t="s">
        <v>23</v>
      </c>
      <c r="BM93" s="35"/>
      <c r="BN93" s="35"/>
      <c r="BO93" s="35"/>
      <c r="BP93" s="35"/>
      <c r="BQ93" s="35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 customHeight="1">
      <c r="A94"/>
      <c r="B94" s="5" t="s">
        <v>105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73">
        <v>25645</v>
      </c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97">
        <v>100</v>
      </c>
      <c r="AE94" s="97"/>
      <c r="AF94" s="97"/>
      <c r="AG94" s="97"/>
      <c r="AH94" s="97"/>
      <c r="AI94" s="97"/>
      <c r="AJ94" s="73">
        <f>AJ95+AJ99+AJ103+AJ111</f>
        <v>24892</v>
      </c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97">
        <f>AU95+AU99+AU103+AU111</f>
        <v>99.9468423589908</v>
      </c>
      <c r="AV94" s="97"/>
      <c r="AW94" s="97"/>
      <c r="AX94" s="97"/>
      <c r="AY94" s="97"/>
      <c r="AZ94" s="97"/>
      <c r="BA94" s="73">
        <v>24396</v>
      </c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97">
        <f>BL95+BL99+BL103+BL111</f>
        <v>100</v>
      </c>
      <c r="BM94" s="97"/>
      <c r="BN94" s="97"/>
      <c r="BO94" s="97"/>
      <c r="BP94" s="97"/>
      <c r="BQ94" s="97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 customHeight="1">
      <c r="A95"/>
      <c r="B95" s="98" t="s">
        <v>106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73">
        <v>2483</v>
      </c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97">
        <v>9.7</v>
      </c>
      <c r="AE95" s="97"/>
      <c r="AF95" s="97"/>
      <c r="AG95" s="97"/>
      <c r="AH95" s="97"/>
      <c r="AI95" s="97"/>
      <c r="AJ95" s="73">
        <f>SUM(AJ96:AT98)</f>
        <v>1658</v>
      </c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97">
        <f>AJ95/AJ94*100</f>
        <v>6.66077454603889</v>
      </c>
      <c r="AV95" s="97"/>
      <c r="AW95" s="97"/>
      <c r="AX95" s="97"/>
      <c r="AY95" s="97"/>
      <c r="AZ95" s="97"/>
      <c r="BA95" s="73">
        <f>SUM(BA96:BK98)</f>
        <v>1472</v>
      </c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97">
        <f aca="true" t="shared" si="4" ref="BL95:BL111">BA95/BA$94*100</f>
        <v>6.03377602885719</v>
      </c>
      <c r="BM95" s="97"/>
      <c r="BN95" s="97"/>
      <c r="BO95" s="97"/>
      <c r="BP95" s="97"/>
      <c r="BQ95" s="97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 customHeight="1">
      <c r="A96"/>
      <c r="B96" s="99" t="s">
        <v>107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00">
        <v>2459</v>
      </c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1">
        <v>9.6</v>
      </c>
      <c r="AE96" s="101"/>
      <c r="AF96" s="101"/>
      <c r="AG96" s="101"/>
      <c r="AH96" s="101"/>
      <c r="AI96" s="101"/>
      <c r="AJ96" s="100">
        <v>1611</v>
      </c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1">
        <f>AJ96/AJ94*100</f>
        <v>6.47195886228507</v>
      </c>
      <c r="AV96" s="101"/>
      <c r="AW96" s="101"/>
      <c r="AX96" s="101"/>
      <c r="AY96" s="101"/>
      <c r="AZ96" s="101"/>
      <c r="BA96" s="100">
        <v>1438</v>
      </c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1">
        <f t="shared" si="4"/>
        <v>5.894408919495</v>
      </c>
      <c r="BM96" s="101"/>
      <c r="BN96" s="101"/>
      <c r="BO96" s="101"/>
      <c r="BP96" s="101"/>
      <c r="BQ96" s="101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 customHeight="1">
      <c r="A97"/>
      <c r="B97" s="102" t="s">
        <v>108</v>
      </c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3">
        <v>24</v>
      </c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4">
        <v>0.1</v>
      </c>
      <c r="AE97" s="104"/>
      <c r="AF97" s="104"/>
      <c r="AG97" s="104"/>
      <c r="AH97" s="104"/>
      <c r="AI97" s="104"/>
      <c r="AJ97" s="103">
        <v>44</v>
      </c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4">
        <f>AJ97/AJ94*100</f>
        <v>0.17676361883336</v>
      </c>
      <c r="AV97" s="104"/>
      <c r="AW97" s="104"/>
      <c r="AX97" s="104"/>
      <c r="AY97" s="104"/>
      <c r="AZ97" s="104"/>
      <c r="BA97" s="103">
        <v>33</v>
      </c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5">
        <f t="shared" si="4"/>
        <v>0.13526807673389102</v>
      </c>
      <c r="BM97" s="105"/>
      <c r="BN97" s="105"/>
      <c r="BO97" s="105"/>
      <c r="BP97" s="105"/>
      <c r="BQ97" s="105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 customHeight="1">
      <c r="A98" s="106"/>
      <c r="B98" s="107" t="s">
        <v>109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8" t="s">
        <v>88</v>
      </c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9" t="s">
        <v>88</v>
      </c>
      <c r="AE98" s="109"/>
      <c r="AF98" s="109"/>
      <c r="AG98" s="109"/>
      <c r="AH98" s="109"/>
      <c r="AI98" s="109"/>
      <c r="AJ98" s="108">
        <v>3</v>
      </c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9">
        <f>AJ98/AJ94*100</f>
        <v>0.0120520649204564</v>
      </c>
      <c r="AV98" s="109"/>
      <c r="AW98" s="109"/>
      <c r="AX98" s="109"/>
      <c r="AY98" s="109"/>
      <c r="AZ98" s="109"/>
      <c r="BA98" s="108">
        <v>1</v>
      </c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10">
        <f t="shared" si="4"/>
        <v>0.00409903262829972</v>
      </c>
      <c r="BM98" s="110"/>
      <c r="BN98" s="110"/>
      <c r="BO98" s="110"/>
      <c r="BP98" s="110"/>
      <c r="BQ98" s="110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 customHeight="1">
      <c r="A99"/>
      <c r="B99" s="98" t="s">
        <v>110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73">
        <v>7391</v>
      </c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97">
        <v>28.8</v>
      </c>
      <c r="AE99" s="97"/>
      <c r="AF99" s="97"/>
      <c r="AG99" s="97"/>
      <c r="AH99" s="97"/>
      <c r="AI99" s="97"/>
      <c r="AJ99" s="73">
        <f>SUM(AJ100:AT102)</f>
        <v>6904</v>
      </c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97">
        <f>AJ99/AJ94*100</f>
        <v>27.7358187369436</v>
      </c>
      <c r="AV99" s="97"/>
      <c r="AW99" s="97"/>
      <c r="AX99" s="97"/>
      <c r="AY99" s="97"/>
      <c r="AZ99" s="97"/>
      <c r="BA99" s="73">
        <f>SUM(BA100:BK102)</f>
        <v>6662</v>
      </c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97">
        <f t="shared" si="4"/>
        <v>27.3077553697327</v>
      </c>
      <c r="BM99" s="97"/>
      <c r="BN99" s="97"/>
      <c r="BO99" s="97"/>
      <c r="BP99" s="97"/>
      <c r="BQ99" s="97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customHeight="1">
      <c r="A100"/>
      <c r="B100" s="99" t="s">
        <v>111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100">
        <v>16</v>
      </c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11">
        <v>0</v>
      </c>
      <c r="AE100" s="111"/>
      <c r="AF100" s="111"/>
      <c r="AG100" s="111"/>
      <c r="AH100" s="111"/>
      <c r="AI100" s="111"/>
      <c r="AJ100" s="100">
        <v>8</v>
      </c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11">
        <f>AJ100/AJ94*100</f>
        <v>0.0321388397878837</v>
      </c>
      <c r="AV100" s="111"/>
      <c r="AW100" s="111"/>
      <c r="AX100" s="111"/>
      <c r="AY100" s="111"/>
      <c r="AZ100" s="111"/>
      <c r="BA100" s="100">
        <v>11</v>
      </c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1">
        <f t="shared" si="4"/>
        <v>0.0450893589112969</v>
      </c>
      <c r="BM100" s="101"/>
      <c r="BN100" s="101"/>
      <c r="BO100" s="101"/>
      <c r="BP100" s="101"/>
      <c r="BQ100" s="101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customHeight="1">
      <c r="A101"/>
      <c r="B101" s="112" t="s">
        <v>112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3">
        <v>2607</v>
      </c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05">
        <v>10.2</v>
      </c>
      <c r="AE101" s="105"/>
      <c r="AF101" s="105"/>
      <c r="AG101" s="105"/>
      <c r="AH101" s="105"/>
      <c r="AI101" s="105"/>
      <c r="AJ101" s="113">
        <v>2205</v>
      </c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05">
        <f>AJ101/AJ94*100</f>
        <v>8.85826771653543</v>
      </c>
      <c r="AV101" s="105"/>
      <c r="AW101" s="105"/>
      <c r="AX101" s="105"/>
      <c r="AY101" s="105"/>
      <c r="AZ101" s="105"/>
      <c r="BA101" s="113">
        <v>2145</v>
      </c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05">
        <f t="shared" si="4"/>
        <v>8.7924249877029</v>
      </c>
      <c r="BM101" s="105"/>
      <c r="BN101" s="105"/>
      <c r="BO101" s="105"/>
      <c r="BP101" s="105"/>
      <c r="BQ101" s="105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>
      <c r="A102"/>
      <c r="B102" s="114" t="s">
        <v>113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67">
        <v>4768</v>
      </c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115">
        <v>18.6</v>
      </c>
      <c r="AE102" s="115"/>
      <c r="AF102" s="115"/>
      <c r="AG102" s="115"/>
      <c r="AH102" s="115"/>
      <c r="AI102" s="115"/>
      <c r="AJ102" s="67">
        <v>4691</v>
      </c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115">
        <f>AJ102/AJ94*100</f>
        <v>18.8454121806203</v>
      </c>
      <c r="AV102" s="115"/>
      <c r="AW102" s="115"/>
      <c r="AX102" s="115"/>
      <c r="AY102" s="115"/>
      <c r="AZ102" s="115"/>
      <c r="BA102" s="67">
        <v>4506</v>
      </c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110">
        <f t="shared" si="4"/>
        <v>18.4702410231185</v>
      </c>
      <c r="BM102" s="110"/>
      <c r="BN102" s="110"/>
      <c r="BO102" s="110"/>
      <c r="BP102" s="110"/>
      <c r="BQ102" s="110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" customHeight="1">
      <c r="A103"/>
      <c r="B103" s="98" t="s">
        <v>114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73">
        <v>15722</v>
      </c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97">
        <v>61.3</v>
      </c>
      <c r="AE103" s="97"/>
      <c r="AF103" s="97"/>
      <c r="AG103" s="97"/>
      <c r="AH103" s="97"/>
      <c r="AI103" s="97"/>
      <c r="AJ103" s="73">
        <f>SUM(AJ104:AT110)</f>
        <v>15048</v>
      </c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97">
        <v>60.4</v>
      </c>
      <c r="AV103" s="97"/>
      <c r="AW103" s="97"/>
      <c r="AX103" s="97"/>
      <c r="AY103" s="97"/>
      <c r="AZ103" s="97"/>
      <c r="BA103" s="73">
        <f>SUM(BA104:BK110)</f>
        <v>15382</v>
      </c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97">
        <f t="shared" si="4"/>
        <v>63.0513198885063</v>
      </c>
      <c r="BM103" s="97"/>
      <c r="BN103" s="97"/>
      <c r="BO103" s="97"/>
      <c r="BP103" s="97"/>
      <c r="BQ103" s="97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" customHeight="1">
      <c r="A104"/>
      <c r="B104" s="99" t="s">
        <v>115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00">
        <v>115</v>
      </c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1">
        <v>0.4</v>
      </c>
      <c r="AE104" s="101"/>
      <c r="AF104" s="101"/>
      <c r="AG104" s="101"/>
      <c r="AH104" s="101"/>
      <c r="AI104" s="101"/>
      <c r="AJ104" s="100">
        <v>110</v>
      </c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1">
        <f>AJ104/AJ94*100</f>
        <v>0.4419090470834</v>
      </c>
      <c r="AV104" s="101"/>
      <c r="AW104" s="101"/>
      <c r="AX104" s="101"/>
      <c r="AY104" s="101"/>
      <c r="AZ104" s="101"/>
      <c r="BA104" s="100">
        <v>104</v>
      </c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1">
        <f t="shared" si="4"/>
        <v>0.426299393343171</v>
      </c>
      <c r="BM104" s="101"/>
      <c r="BN104" s="101"/>
      <c r="BO104" s="101"/>
      <c r="BP104" s="101"/>
      <c r="BQ104" s="101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>
      <c r="A105"/>
      <c r="B105" s="112" t="s">
        <v>116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3">
        <v>1057</v>
      </c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05">
        <v>4.1</v>
      </c>
      <c r="AE105" s="105"/>
      <c r="AF105" s="105"/>
      <c r="AG105" s="105"/>
      <c r="AH105" s="105"/>
      <c r="AI105" s="105"/>
      <c r="AJ105" s="113">
        <v>1052</v>
      </c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05">
        <f>AJ105/AJ94*100</f>
        <v>4.2262574321067</v>
      </c>
      <c r="AV105" s="105"/>
      <c r="AW105" s="105"/>
      <c r="AX105" s="105"/>
      <c r="AY105" s="105"/>
      <c r="AZ105" s="105"/>
      <c r="BA105" s="113">
        <v>993</v>
      </c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05">
        <f t="shared" si="4"/>
        <v>4.07033939990162</v>
      </c>
      <c r="BM105" s="105"/>
      <c r="BN105" s="105"/>
      <c r="BO105" s="105"/>
      <c r="BP105" s="105"/>
      <c r="BQ105" s="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customHeight="1">
      <c r="A106"/>
      <c r="B106" s="112" t="s">
        <v>117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3">
        <v>4131</v>
      </c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05">
        <v>16.1</v>
      </c>
      <c r="AE106" s="105"/>
      <c r="AF106" s="105"/>
      <c r="AG106" s="105"/>
      <c r="AH106" s="105"/>
      <c r="AI106" s="105"/>
      <c r="AJ106" s="113">
        <v>3552</v>
      </c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05">
        <f>AJ106/AJ94*100</f>
        <v>14.2696448658203</v>
      </c>
      <c r="AV106" s="105"/>
      <c r="AW106" s="105"/>
      <c r="AX106" s="105"/>
      <c r="AY106" s="105"/>
      <c r="AZ106" s="105"/>
      <c r="BA106" s="113">
        <v>3360</v>
      </c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05">
        <f t="shared" si="4"/>
        <v>13.7727496310871</v>
      </c>
      <c r="BM106" s="105"/>
      <c r="BN106" s="105"/>
      <c r="BO106" s="105"/>
      <c r="BP106" s="105"/>
      <c r="BQ106" s="105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 customHeight="1">
      <c r="A107"/>
      <c r="B107" s="112" t="s">
        <v>118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3">
        <v>478</v>
      </c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05">
        <v>1.9</v>
      </c>
      <c r="AE107" s="105"/>
      <c r="AF107" s="105"/>
      <c r="AG107" s="105"/>
      <c r="AH107" s="105"/>
      <c r="AI107" s="105"/>
      <c r="AJ107" s="113">
        <v>470</v>
      </c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05">
        <f>AJ107/AJ94*100</f>
        <v>1.88815683753816</v>
      </c>
      <c r="AV107" s="105"/>
      <c r="AW107" s="105"/>
      <c r="AX107" s="105"/>
      <c r="AY107" s="105"/>
      <c r="AZ107" s="105"/>
      <c r="BA107" s="113">
        <v>449</v>
      </c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05">
        <f t="shared" si="4"/>
        <v>1.8404656501065801</v>
      </c>
      <c r="BM107" s="105"/>
      <c r="BN107" s="105"/>
      <c r="BO107" s="105"/>
      <c r="BP107" s="105"/>
      <c r="BQ107" s="105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" customHeight="1">
      <c r="A108"/>
      <c r="B108" s="112" t="s">
        <v>119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3">
        <v>66</v>
      </c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05">
        <v>0.30000000000000004</v>
      </c>
      <c r="AE108" s="105"/>
      <c r="AF108" s="105"/>
      <c r="AG108" s="105"/>
      <c r="AH108" s="105"/>
      <c r="AI108" s="105"/>
      <c r="AJ108" s="113">
        <v>157</v>
      </c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05">
        <f>AJ108/AJ94*100</f>
        <v>0.630724730837217</v>
      </c>
      <c r="AV108" s="105"/>
      <c r="AW108" s="105"/>
      <c r="AX108" s="105"/>
      <c r="AY108" s="105"/>
      <c r="AZ108" s="105"/>
      <c r="BA108" s="113">
        <v>147</v>
      </c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05">
        <f t="shared" si="4"/>
        <v>0.602557796360059</v>
      </c>
      <c r="BM108" s="105"/>
      <c r="BN108" s="105"/>
      <c r="BO108" s="105"/>
      <c r="BP108" s="105"/>
      <c r="BQ108" s="105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" customHeight="1">
      <c r="A109"/>
      <c r="B109" s="112" t="s">
        <v>120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3">
        <v>8960</v>
      </c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05">
        <v>34.9</v>
      </c>
      <c r="AE109" s="105"/>
      <c r="AF109" s="105"/>
      <c r="AG109" s="105"/>
      <c r="AH109" s="105"/>
      <c r="AI109" s="105"/>
      <c r="AJ109" s="113">
        <v>8872</v>
      </c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05">
        <f>AJ109/AJ94*100</f>
        <v>35.641973324763</v>
      </c>
      <c r="AV109" s="105"/>
      <c r="AW109" s="105"/>
      <c r="AX109" s="105"/>
      <c r="AY109" s="105"/>
      <c r="AZ109" s="105"/>
      <c r="BA109" s="113">
        <v>9435</v>
      </c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05">
        <f t="shared" si="4"/>
        <v>38.6743728480079</v>
      </c>
      <c r="BM109" s="105"/>
      <c r="BN109" s="105"/>
      <c r="BO109" s="105"/>
      <c r="BP109" s="105"/>
      <c r="BQ109" s="105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 customHeight="1">
      <c r="A110"/>
      <c r="B110" s="114" t="s">
        <v>121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67">
        <v>915</v>
      </c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115">
        <v>3.6</v>
      </c>
      <c r="AE110" s="115"/>
      <c r="AF110" s="115"/>
      <c r="AG110" s="115"/>
      <c r="AH110" s="115"/>
      <c r="AI110" s="115"/>
      <c r="AJ110" s="67">
        <v>835</v>
      </c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115">
        <f>AJ110/AJ94*100</f>
        <v>3.35449140286036</v>
      </c>
      <c r="AV110" s="115"/>
      <c r="AW110" s="115"/>
      <c r="AX110" s="115"/>
      <c r="AY110" s="115"/>
      <c r="AZ110" s="115"/>
      <c r="BA110" s="67">
        <v>894</v>
      </c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110">
        <f t="shared" si="4"/>
        <v>3.66453516969995</v>
      </c>
      <c r="BM110" s="110"/>
      <c r="BN110" s="110"/>
      <c r="BO110" s="110"/>
      <c r="BP110" s="110"/>
      <c r="BQ110" s="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customHeight="1">
      <c r="A111"/>
      <c r="B111" s="98" t="s">
        <v>122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73">
        <v>49</v>
      </c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97">
        <v>0.2</v>
      </c>
      <c r="AE111" s="97"/>
      <c r="AF111" s="97"/>
      <c r="AG111" s="97"/>
      <c r="AH111" s="97"/>
      <c r="AI111" s="97"/>
      <c r="AJ111" s="73">
        <v>1282</v>
      </c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97">
        <f>AJ111/AJ94*100</f>
        <v>5.15024907600836</v>
      </c>
      <c r="AV111" s="97"/>
      <c r="AW111" s="97"/>
      <c r="AX111" s="97"/>
      <c r="AY111" s="97"/>
      <c r="AZ111" s="97"/>
      <c r="BA111" s="73">
        <v>880</v>
      </c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97">
        <f t="shared" si="4"/>
        <v>3.60714871290375</v>
      </c>
      <c r="BM111" s="97"/>
      <c r="BN111" s="97"/>
      <c r="BO111" s="97"/>
      <c r="BP111" s="97"/>
      <c r="BQ111" s="97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 s="116"/>
      <c r="AJ112" s="116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 s="52" t="s">
        <v>90</v>
      </c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 customHeight="1">
      <c r="A113" s="4" t="s">
        <v>123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 s="75" t="s">
        <v>124</v>
      </c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3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 customHeight="1">
      <c r="A115"/>
      <c r="B115" s="117" t="s">
        <v>125</v>
      </c>
      <c r="C115" s="117"/>
      <c r="D115" s="117"/>
      <c r="E115" s="117"/>
      <c r="F115" s="117"/>
      <c r="G115" s="117"/>
      <c r="H115" s="118" t="s">
        <v>126</v>
      </c>
      <c r="I115" s="118"/>
      <c r="J115" s="118"/>
      <c r="K115" s="118"/>
      <c r="L115" s="118"/>
      <c r="M115" s="118"/>
      <c r="N115" s="118"/>
      <c r="O115" s="119" t="s">
        <v>127</v>
      </c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20" t="s">
        <v>60</v>
      </c>
      <c r="AF115" s="120"/>
      <c r="AG115" s="120"/>
      <c r="AH115" s="120"/>
      <c r="AI115" s="120"/>
      <c r="AJ115" s="117" t="s">
        <v>125</v>
      </c>
      <c r="AK115" s="117"/>
      <c r="AL115" s="117"/>
      <c r="AM115" s="117"/>
      <c r="AN115" s="117"/>
      <c r="AO115" s="117"/>
      <c r="AP115" s="118" t="s">
        <v>126</v>
      </c>
      <c r="AQ115" s="118"/>
      <c r="AR115" s="118"/>
      <c r="AS115" s="118"/>
      <c r="AT115" s="118"/>
      <c r="AU115" s="118"/>
      <c r="AV115" s="118"/>
      <c r="AW115" s="119" t="s">
        <v>127</v>
      </c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20" t="s">
        <v>60</v>
      </c>
      <c r="BN115" s="120"/>
      <c r="BO115" s="120"/>
      <c r="BP115" s="120"/>
      <c r="BQ115" s="120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69" s="121" customFormat="1" ht="15" customHeight="1">
      <c r="B116" s="117"/>
      <c r="C116" s="117"/>
      <c r="D116" s="117"/>
      <c r="E116" s="117"/>
      <c r="F116" s="117"/>
      <c r="G116" s="117"/>
      <c r="H116" s="118"/>
      <c r="I116" s="118"/>
      <c r="J116" s="118"/>
      <c r="K116" s="118"/>
      <c r="L116" s="118"/>
      <c r="M116" s="118"/>
      <c r="N116" s="118"/>
      <c r="O116" s="122" t="s">
        <v>62</v>
      </c>
      <c r="P116" s="122"/>
      <c r="Q116" s="122"/>
      <c r="R116" s="122"/>
      <c r="S116" s="122"/>
      <c r="T116" s="122" t="s">
        <v>63</v>
      </c>
      <c r="U116" s="122"/>
      <c r="V116" s="122"/>
      <c r="W116" s="122"/>
      <c r="X116" s="122"/>
      <c r="Y116" s="122" t="s">
        <v>128</v>
      </c>
      <c r="Z116" s="122"/>
      <c r="AA116" s="122"/>
      <c r="AB116" s="122"/>
      <c r="AC116" s="122"/>
      <c r="AD116" s="122"/>
      <c r="AE116" s="120"/>
      <c r="AF116" s="120"/>
      <c r="AG116" s="120"/>
      <c r="AH116" s="120"/>
      <c r="AI116" s="120"/>
      <c r="AJ116" s="117"/>
      <c r="AK116" s="117"/>
      <c r="AL116" s="117"/>
      <c r="AM116" s="117"/>
      <c r="AN116" s="117"/>
      <c r="AO116" s="117"/>
      <c r="AP116" s="118"/>
      <c r="AQ116" s="118"/>
      <c r="AR116" s="118"/>
      <c r="AS116" s="118"/>
      <c r="AT116" s="118"/>
      <c r="AU116" s="118"/>
      <c r="AV116" s="118"/>
      <c r="AW116" s="122" t="s">
        <v>62</v>
      </c>
      <c r="AX116" s="122"/>
      <c r="AY116" s="122"/>
      <c r="AZ116" s="122"/>
      <c r="BA116" s="122"/>
      <c r="BB116" s="122" t="s">
        <v>63</v>
      </c>
      <c r="BC116" s="122"/>
      <c r="BD116" s="122"/>
      <c r="BE116" s="122"/>
      <c r="BF116" s="122"/>
      <c r="BG116" s="122" t="s">
        <v>128</v>
      </c>
      <c r="BH116" s="122"/>
      <c r="BI116" s="122"/>
      <c r="BJ116" s="122"/>
      <c r="BK116" s="122"/>
      <c r="BL116" s="122"/>
      <c r="BM116" s="120"/>
      <c r="BN116" s="120"/>
      <c r="BO116" s="120"/>
      <c r="BP116" s="120"/>
      <c r="BQ116" s="120"/>
    </row>
    <row r="117" spans="1:256" ht="12" customHeight="1">
      <c r="A117" s="121"/>
      <c r="B117" s="123" t="s">
        <v>13</v>
      </c>
      <c r="C117" s="123"/>
      <c r="D117" s="123"/>
      <c r="E117" s="123"/>
      <c r="F117" s="123"/>
      <c r="G117" s="123"/>
      <c r="H117" s="124" t="s">
        <v>129</v>
      </c>
      <c r="I117" s="124"/>
      <c r="J117" s="124"/>
      <c r="K117" s="124"/>
      <c r="L117" s="124"/>
      <c r="M117" s="124"/>
      <c r="N117" s="124"/>
      <c r="O117" s="125">
        <v>648</v>
      </c>
      <c r="P117" s="125"/>
      <c r="Q117" s="125"/>
      <c r="R117" s="125"/>
      <c r="S117" s="125"/>
      <c r="T117" s="125">
        <v>738</v>
      </c>
      <c r="U117" s="125"/>
      <c r="V117" s="125"/>
      <c r="W117" s="125"/>
      <c r="X117" s="125"/>
      <c r="Y117" s="125">
        <f aca="true" t="shared" si="5" ref="Y117:Y138">O117+T117</f>
        <v>1386</v>
      </c>
      <c r="Z117" s="125"/>
      <c r="AA117" s="125"/>
      <c r="AB117" s="125"/>
      <c r="AC117" s="125"/>
      <c r="AD117" s="125"/>
      <c r="AE117" s="125">
        <v>568</v>
      </c>
      <c r="AF117" s="125"/>
      <c r="AG117" s="125"/>
      <c r="AH117" s="125"/>
      <c r="AI117" s="125"/>
      <c r="AJ117" s="126" t="s">
        <v>17</v>
      </c>
      <c r="AK117" s="126"/>
      <c r="AL117" s="126"/>
      <c r="AM117" s="126"/>
      <c r="AN117" s="126"/>
      <c r="AO117" s="126"/>
      <c r="AP117" s="124" t="s">
        <v>130</v>
      </c>
      <c r="AQ117" s="124"/>
      <c r="AR117" s="124"/>
      <c r="AS117" s="124"/>
      <c r="AT117" s="124"/>
      <c r="AU117" s="124"/>
      <c r="AV117" s="124"/>
      <c r="AW117" s="125">
        <v>140</v>
      </c>
      <c r="AX117" s="125"/>
      <c r="AY117" s="125"/>
      <c r="AZ117" s="125"/>
      <c r="BA117" s="125"/>
      <c r="BB117" s="125">
        <v>147</v>
      </c>
      <c r="BC117" s="125"/>
      <c r="BD117" s="125"/>
      <c r="BE117" s="125"/>
      <c r="BF117" s="125"/>
      <c r="BG117" s="125">
        <f aca="true" t="shared" si="6" ref="BG117:BG123">AW117+BB117</f>
        <v>287</v>
      </c>
      <c r="BH117" s="125"/>
      <c r="BI117" s="125"/>
      <c r="BJ117" s="125"/>
      <c r="BK117" s="125"/>
      <c r="BL117" s="125"/>
      <c r="BM117" s="127">
        <v>87</v>
      </c>
      <c r="BN117" s="127"/>
      <c r="BO117" s="127"/>
      <c r="BP117" s="127"/>
      <c r="BQ117" s="12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" customHeight="1">
      <c r="A118" s="121"/>
      <c r="B118" s="123"/>
      <c r="C118" s="123"/>
      <c r="D118" s="123"/>
      <c r="E118" s="123"/>
      <c r="F118" s="123"/>
      <c r="G118" s="123"/>
      <c r="H118" s="128" t="s">
        <v>131</v>
      </c>
      <c r="I118" s="128"/>
      <c r="J118" s="128"/>
      <c r="K118" s="128"/>
      <c r="L118" s="128"/>
      <c r="M118" s="128"/>
      <c r="N118" s="128"/>
      <c r="O118" s="129">
        <v>861</v>
      </c>
      <c r="P118" s="129"/>
      <c r="Q118" s="129"/>
      <c r="R118" s="129"/>
      <c r="S118" s="129"/>
      <c r="T118" s="129">
        <v>951</v>
      </c>
      <c r="U118" s="129"/>
      <c r="V118" s="129"/>
      <c r="W118" s="129"/>
      <c r="X118" s="129"/>
      <c r="Y118" s="129">
        <f t="shared" si="5"/>
        <v>1812</v>
      </c>
      <c r="Z118" s="129"/>
      <c r="AA118" s="129"/>
      <c r="AB118" s="129"/>
      <c r="AC118" s="129"/>
      <c r="AD118" s="129"/>
      <c r="AE118" s="129">
        <v>684</v>
      </c>
      <c r="AF118" s="129"/>
      <c r="AG118" s="129"/>
      <c r="AH118" s="129"/>
      <c r="AI118" s="129"/>
      <c r="AJ118" s="126"/>
      <c r="AK118" s="126"/>
      <c r="AL118" s="126"/>
      <c r="AM118" s="126"/>
      <c r="AN118" s="126"/>
      <c r="AO118" s="126"/>
      <c r="AP118" s="128" t="s">
        <v>132</v>
      </c>
      <c r="AQ118" s="128"/>
      <c r="AR118" s="128"/>
      <c r="AS118" s="128"/>
      <c r="AT118" s="128"/>
      <c r="AU118" s="128"/>
      <c r="AV118" s="128"/>
      <c r="AW118" s="129">
        <v>111</v>
      </c>
      <c r="AX118" s="129"/>
      <c r="AY118" s="129"/>
      <c r="AZ118" s="129"/>
      <c r="BA118" s="129"/>
      <c r="BB118" s="129">
        <v>135</v>
      </c>
      <c r="BC118" s="129"/>
      <c r="BD118" s="129"/>
      <c r="BE118" s="129"/>
      <c r="BF118" s="129"/>
      <c r="BG118" s="129">
        <f t="shared" si="6"/>
        <v>246</v>
      </c>
      <c r="BH118" s="129"/>
      <c r="BI118" s="129"/>
      <c r="BJ118" s="129"/>
      <c r="BK118" s="129"/>
      <c r="BL118" s="129"/>
      <c r="BM118" s="130">
        <v>81</v>
      </c>
      <c r="BN118" s="130"/>
      <c r="BO118" s="130"/>
      <c r="BP118" s="130"/>
      <c r="BQ118" s="130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" customHeight="1">
      <c r="A119" s="121"/>
      <c r="B119" s="123"/>
      <c r="C119" s="123"/>
      <c r="D119" s="123"/>
      <c r="E119" s="123"/>
      <c r="F119" s="123"/>
      <c r="G119" s="123"/>
      <c r="H119" s="128" t="s">
        <v>133</v>
      </c>
      <c r="I119" s="128"/>
      <c r="J119" s="128"/>
      <c r="K119" s="128"/>
      <c r="L119" s="128"/>
      <c r="M119" s="128"/>
      <c r="N119" s="128"/>
      <c r="O119" s="129">
        <v>838</v>
      </c>
      <c r="P119" s="129"/>
      <c r="Q119" s="129"/>
      <c r="R119" s="129"/>
      <c r="S119" s="129"/>
      <c r="T119" s="129">
        <v>943</v>
      </c>
      <c r="U119" s="129"/>
      <c r="V119" s="129"/>
      <c r="W119" s="129"/>
      <c r="X119" s="129"/>
      <c r="Y119" s="129">
        <f t="shared" si="5"/>
        <v>1781</v>
      </c>
      <c r="Z119" s="129"/>
      <c r="AA119" s="129"/>
      <c r="AB119" s="129"/>
      <c r="AC119" s="129"/>
      <c r="AD119" s="129"/>
      <c r="AE119" s="129">
        <v>706</v>
      </c>
      <c r="AF119" s="129"/>
      <c r="AG119" s="129"/>
      <c r="AH119" s="129"/>
      <c r="AI119" s="129"/>
      <c r="AJ119" s="126"/>
      <c r="AK119" s="126"/>
      <c r="AL119" s="126"/>
      <c r="AM119" s="126"/>
      <c r="AN119" s="126"/>
      <c r="AO119" s="126"/>
      <c r="AP119" s="128" t="s">
        <v>134</v>
      </c>
      <c r="AQ119" s="128"/>
      <c r="AR119" s="128"/>
      <c r="AS119" s="128"/>
      <c r="AT119" s="128"/>
      <c r="AU119" s="128"/>
      <c r="AV119" s="128"/>
      <c r="AW119" s="129">
        <v>130</v>
      </c>
      <c r="AX119" s="129"/>
      <c r="AY119" s="129"/>
      <c r="AZ119" s="129"/>
      <c r="BA119" s="129"/>
      <c r="BB119" s="129">
        <v>126</v>
      </c>
      <c r="BC119" s="129"/>
      <c r="BD119" s="129"/>
      <c r="BE119" s="129"/>
      <c r="BF119" s="129"/>
      <c r="BG119" s="129">
        <f t="shared" si="6"/>
        <v>256</v>
      </c>
      <c r="BH119" s="129"/>
      <c r="BI119" s="129"/>
      <c r="BJ119" s="129"/>
      <c r="BK119" s="129"/>
      <c r="BL119" s="129"/>
      <c r="BM119" s="130">
        <v>75</v>
      </c>
      <c r="BN119" s="130"/>
      <c r="BO119" s="130"/>
      <c r="BP119" s="130"/>
      <c r="BQ119" s="130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" customHeight="1">
      <c r="A120" s="121"/>
      <c r="B120" s="123"/>
      <c r="C120" s="123"/>
      <c r="D120" s="123"/>
      <c r="E120" s="123"/>
      <c r="F120" s="123"/>
      <c r="G120" s="123"/>
      <c r="H120" s="128" t="s">
        <v>135</v>
      </c>
      <c r="I120" s="128"/>
      <c r="J120" s="128"/>
      <c r="K120" s="128"/>
      <c r="L120" s="128"/>
      <c r="M120" s="128"/>
      <c r="N120" s="128"/>
      <c r="O120" s="129">
        <v>93</v>
      </c>
      <c r="P120" s="129"/>
      <c r="Q120" s="129"/>
      <c r="R120" s="129"/>
      <c r="S120" s="129"/>
      <c r="T120" s="129">
        <v>121</v>
      </c>
      <c r="U120" s="129"/>
      <c r="V120" s="129"/>
      <c r="W120" s="129"/>
      <c r="X120" s="129"/>
      <c r="Y120" s="129">
        <f t="shared" si="5"/>
        <v>214</v>
      </c>
      <c r="Z120" s="129"/>
      <c r="AA120" s="129"/>
      <c r="AB120" s="129"/>
      <c r="AC120" s="129"/>
      <c r="AD120" s="129"/>
      <c r="AE120" s="129">
        <v>91</v>
      </c>
      <c r="AF120" s="129"/>
      <c r="AG120" s="129"/>
      <c r="AH120" s="129"/>
      <c r="AI120" s="129"/>
      <c r="AJ120" s="126"/>
      <c r="AK120" s="126"/>
      <c r="AL120" s="126"/>
      <c r="AM120" s="126"/>
      <c r="AN120" s="126"/>
      <c r="AO120" s="126"/>
      <c r="AP120" s="128" t="s">
        <v>136</v>
      </c>
      <c r="AQ120" s="128"/>
      <c r="AR120" s="128"/>
      <c r="AS120" s="128"/>
      <c r="AT120" s="128"/>
      <c r="AU120" s="128"/>
      <c r="AV120" s="128"/>
      <c r="AW120" s="129">
        <v>346</v>
      </c>
      <c r="AX120" s="129"/>
      <c r="AY120" s="129"/>
      <c r="AZ120" s="129"/>
      <c r="BA120" s="129"/>
      <c r="BB120" s="129">
        <v>378</v>
      </c>
      <c r="BC120" s="129"/>
      <c r="BD120" s="129"/>
      <c r="BE120" s="129"/>
      <c r="BF120" s="129"/>
      <c r="BG120" s="129">
        <f t="shared" si="6"/>
        <v>724</v>
      </c>
      <c r="BH120" s="129"/>
      <c r="BI120" s="129"/>
      <c r="BJ120" s="129"/>
      <c r="BK120" s="129"/>
      <c r="BL120" s="129"/>
      <c r="BM120" s="130">
        <v>224</v>
      </c>
      <c r="BN120" s="130"/>
      <c r="BO120" s="130"/>
      <c r="BP120" s="130"/>
      <c r="BQ120" s="13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" customHeight="1">
      <c r="A121" s="121"/>
      <c r="B121" s="123"/>
      <c r="C121" s="123"/>
      <c r="D121" s="123"/>
      <c r="E121" s="123"/>
      <c r="F121" s="123"/>
      <c r="G121" s="123"/>
      <c r="H121" s="128" t="s">
        <v>137</v>
      </c>
      <c r="I121" s="128"/>
      <c r="J121" s="128"/>
      <c r="K121" s="128"/>
      <c r="L121" s="128"/>
      <c r="M121" s="128"/>
      <c r="N121" s="128"/>
      <c r="O121" s="129">
        <v>65</v>
      </c>
      <c r="P121" s="129"/>
      <c r="Q121" s="129"/>
      <c r="R121" s="129"/>
      <c r="S121" s="129"/>
      <c r="T121" s="129">
        <v>74</v>
      </c>
      <c r="U121" s="129"/>
      <c r="V121" s="129"/>
      <c r="W121" s="129"/>
      <c r="X121" s="129"/>
      <c r="Y121" s="129">
        <f t="shared" si="5"/>
        <v>139</v>
      </c>
      <c r="Z121" s="129"/>
      <c r="AA121" s="129"/>
      <c r="AB121" s="129"/>
      <c r="AC121" s="129"/>
      <c r="AD121" s="129"/>
      <c r="AE121" s="129">
        <v>62</v>
      </c>
      <c r="AF121" s="129"/>
      <c r="AG121" s="129"/>
      <c r="AH121" s="129"/>
      <c r="AI121" s="129"/>
      <c r="AJ121" s="126"/>
      <c r="AK121" s="126"/>
      <c r="AL121" s="126"/>
      <c r="AM121" s="126"/>
      <c r="AN121" s="126"/>
      <c r="AO121" s="126"/>
      <c r="AP121" s="128" t="s">
        <v>138</v>
      </c>
      <c r="AQ121" s="128"/>
      <c r="AR121" s="128"/>
      <c r="AS121" s="128"/>
      <c r="AT121" s="128"/>
      <c r="AU121" s="128"/>
      <c r="AV121" s="128"/>
      <c r="AW121" s="129">
        <v>192</v>
      </c>
      <c r="AX121" s="129"/>
      <c r="AY121" s="129"/>
      <c r="AZ121" s="129"/>
      <c r="BA121" s="129"/>
      <c r="BB121" s="129">
        <v>218</v>
      </c>
      <c r="BC121" s="129"/>
      <c r="BD121" s="129"/>
      <c r="BE121" s="129"/>
      <c r="BF121" s="129"/>
      <c r="BG121" s="129">
        <f t="shared" si="6"/>
        <v>410</v>
      </c>
      <c r="BH121" s="129"/>
      <c r="BI121" s="129"/>
      <c r="BJ121" s="129"/>
      <c r="BK121" s="129"/>
      <c r="BL121" s="129"/>
      <c r="BM121" s="130">
        <v>144</v>
      </c>
      <c r="BN121" s="130"/>
      <c r="BO121" s="130"/>
      <c r="BP121" s="130"/>
      <c r="BQ121" s="130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" customHeight="1">
      <c r="A122" s="121"/>
      <c r="B122" s="123"/>
      <c r="C122" s="123"/>
      <c r="D122" s="123"/>
      <c r="E122" s="123"/>
      <c r="F122" s="123"/>
      <c r="G122" s="123"/>
      <c r="H122" s="128" t="s">
        <v>139</v>
      </c>
      <c r="I122" s="128"/>
      <c r="J122" s="128"/>
      <c r="K122" s="128"/>
      <c r="L122" s="128"/>
      <c r="M122" s="128"/>
      <c r="N122" s="128"/>
      <c r="O122" s="129">
        <v>83</v>
      </c>
      <c r="P122" s="129"/>
      <c r="Q122" s="129"/>
      <c r="R122" s="129"/>
      <c r="S122" s="129"/>
      <c r="T122" s="129">
        <v>88</v>
      </c>
      <c r="U122" s="129"/>
      <c r="V122" s="129"/>
      <c r="W122" s="129"/>
      <c r="X122" s="129"/>
      <c r="Y122" s="129">
        <f t="shared" si="5"/>
        <v>171</v>
      </c>
      <c r="Z122" s="129"/>
      <c r="AA122" s="129"/>
      <c r="AB122" s="129"/>
      <c r="AC122" s="129"/>
      <c r="AD122" s="129"/>
      <c r="AE122" s="129">
        <v>79</v>
      </c>
      <c r="AF122" s="129"/>
      <c r="AG122" s="129"/>
      <c r="AH122" s="129"/>
      <c r="AI122" s="129"/>
      <c r="AJ122" s="126"/>
      <c r="AK122" s="126"/>
      <c r="AL122" s="126"/>
      <c r="AM122" s="126"/>
      <c r="AN122" s="126"/>
      <c r="AO122" s="126"/>
      <c r="AP122" s="128" t="s">
        <v>140</v>
      </c>
      <c r="AQ122" s="128"/>
      <c r="AR122" s="128"/>
      <c r="AS122" s="128"/>
      <c r="AT122" s="128"/>
      <c r="AU122" s="128"/>
      <c r="AV122" s="128"/>
      <c r="AW122" s="129">
        <v>103</v>
      </c>
      <c r="AX122" s="129"/>
      <c r="AY122" s="129"/>
      <c r="AZ122" s="129"/>
      <c r="BA122" s="129"/>
      <c r="BB122" s="129">
        <v>139</v>
      </c>
      <c r="BC122" s="129"/>
      <c r="BD122" s="129"/>
      <c r="BE122" s="129"/>
      <c r="BF122" s="129"/>
      <c r="BG122" s="129">
        <f t="shared" si="6"/>
        <v>242</v>
      </c>
      <c r="BH122" s="129"/>
      <c r="BI122" s="129"/>
      <c r="BJ122" s="129"/>
      <c r="BK122" s="129"/>
      <c r="BL122" s="129"/>
      <c r="BM122" s="130">
        <v>78</v>
      </c>
      <c r="BN122" s="130"/>
      <c r="BO122" s="130"/>
      <c r="BP122" s="130"/>
      <c r="BQ122" s="130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" customHeight="1">
      <c r="A123" s="121"/>
      <c r="B123" s="123"/>
      <c r="C123" s="123"/>
      <c r="D123" s="123"/>
      <c r="E123" s="123"/>
      <c r="F123" s="123"/>
      <c r="G123" s="123"/>
      <c r="H123" s="128" t="s">
        <v>141</v>
      </c>
      <c r="I123" s="128"/>
      <c r="J123" s="128"/>
      <c r="K123" s="128"/>
      <c r="L123" s="128"/>
      <c r="M123" s="128"/>
      <c r="N123" s="128"/>
      <c r="O123" s="129">
        <v>98</v>
      </c>
      <c r="P123" s="129"/>
      <c r="Q123" s="129"/>
      <c r="R123" s="129"/>
      <c r="S123" s="129"/>
      <c r="T123" s="129">
        <v>109</v>
      </c>
      <c r="U123" s="129"/>
      <c r="V123" s="129"/>
      <c r="W123" s="129"/>
      <c r="X123" s="129"/>
      <c r="Y123" s="129">
        <f t="shared" si="5"/>
        <v>207</v>
      </c>
      <c r="Z123" s="129"/>
      <c r="AA123" s="129"/>
      <c r="AB123" s="129"/>
      <c r="AC123" s="129"/>
      <c r="AD123" s="129"/>
      <c r="AE123" s="129">
        <v>99</v>
      </c>
      <c r="AF123" s="129"/>
      <c r="AG123" s="129"/>
      <c r="AH123" s="129"/>
      <c r="AI123" s="129"/>
      <c r="AJ123" s="126"/>
      <c r="AK123" s="126"/>
      <c r="AL123" s="126"/>
      <c r="AM123" s="126"/>
      <c r="AN123" s="126"/>
      <c r="AO123" s="126"/>
      <c r="AP123" s="131" t="s">
        <v>142</v>
      </c>
      <c r="AQ123" s="131"/>
      <c r="AR123" s="131"/>
      <c r="AS123" s="131"/>
      <c r="AT123" s="131"/>
      <c r="AU123" s="131"/>
      <c r="AV123" s="131"/>
      <c r="AW123" s="132">
        <v>103</v>
      </c>
      <c r="AX123" s="132"/>
      <c r="AY123" s="132"/>
      <c r="AZ123" s="132"/>
      <c r="BA123" s="132"/>
      <c r="BB123" s="132">
        <v>123</v>
      </c>
      <c r="BC123" s="132"/>
      <c r="BD123" s="132"/>
      <c r="BE123" s="132"/>
      <c r="BF123" s="132"/>
      <c r="BG123" s="132">
        <f t="shared" si="6"/>
        <v>226</v>
      </c>
      <c r="BH123" s="132"/>
      <c r="BI123" s="132"/>
      <c r="BJ123" s="132"/>
      <c r="BK123" s="132"/>
      <c r="BL123" s="132"/>
      <c r="BM123" s="133">
        <v>64</v>
      </c>
      <c r="BN123" s="133"/>
      <c r="BO123" s="133"/>
      <c r="BP123" s="133"/>
      <c r="BQ123" s="13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" customHeight="1">
      <c r="A124" s="121"/>
      <c r="B124" s="123"/>
      <c r="C124" s="123"/>
      <c r="D124" s="123"/>
      <c r="E124" s="123"/>
      <c r="F124" s="123"/>
      <c r="G124" s="123"/>
      <c r="H124" s="128" t="s">
        <v>143</v>
      </c>
      <c r="I124" s="128"/>
      <c r="J124" s="128"/>
      <c r="K124" s="128"/>
      <c r="L124" s="128"/>
      <c r="M124" s="128"/>
      <c r="N124" s="128"/>
      <c r="O124" s="129">
        <v>17</v>
      </c>
      <c r="P124" s="129"/>
      <c r="Q124" s="129"/>
      <c r="R124" s="129"/>
      <c r="S124" s="129"/>
      <c r="T124" s="129">
        <v>18</v>
      </c>
      <c r="U124" s="129"/>
      <c r="V124" s="129"/>
      <c r="W124" s="129"/>
      <c r="X124" s="129"/>
      <c r="Y124" s="129">
        <f t="shared" si="5"/>
        <v>35</v>
      </c>
      <c r="Z124" s="129"/>
      <c r="AA124" s="129"/>
      <c r="AB124" s="129"/>
      <c r="AC124" s="129"/>
      <c r="AD124" s="129"/>
      <c r="AE124" s="129">
        <v>24</v>
      </c>
      <c r="AF124" s="129"/>
      <c r="AG124" s="129"/>
      <c r="AH124" s="129"/>
      <c r="AI124" s="129"/>
      <c r="AJ124" s="126"/>
      <c r="AK124" s="126"/>
      <c r="AL124" s="126"/>
      <c r="AM124" s="126"/>
      <c r="AN124" s="126"/>
      <c r="AO124" s="126"/>
      <c r="AP124" s="134" t="s">
        <v>128</v>
      </c>
      <c r="AQ124" s="134"/>
      <c r="AR124" s="134"/>
      <c r="AS124" s="134"/>
      <c r="AT124" s="134"/>
      <c r="AU124" s="134"/>
      <c r="AV124" s="134"/>
      <c r="AW124" s="135">
        <f>SUM(AW117:BA123)</f>
        <v>1125</v>
      </c>
      <c r="AX124" s="135"/>
      <c r="AY124" s="135"/>
      <c r="AZ124" s="135"/>
      <c r="BA124" s="135"/>
      <c r="BB124" s="135">
        <f>SUM(BB117:BF123)</f>
        <v>1266</v>
      </c>
      <c r="BC124" s="135"/>
      <c r="BD124" s="135"/>
      <c r="BE124" s="135"/>
      <c r="BF124" s="135"/>
      <c r="BG124" s="135">
        <f>SUM(BG117:BL123)</f>
        <v>2391</v>
      </c>
      <c r="BH124" s="135"/>
      <c r="BI124" s="135"/>
      <c r="BJ124" s="135"/>
      <c r="BK124" s="135"/>
      <c r="BL124" s="135"/>
      <c r="BM124" s="136">
        <f>SUM(BM117:BQ123)</f>
        <v>753</v>
      </c>
      <c r="BN124" s="136"/>
      <c r="BO124" s="136"/>
      <c r="BP124" s="136"/>
      <c r="BQ124" s="136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" customHeight="1">
      <c r="A125" s="121"/>
      <c r="B125" s="123"/>
      <c r="C125" s="123"/>
      <c r="D125" s="123"/>
      <c r="E125" s="123"/>
      <c r="F125" s="123"/>
      <c r="G125" s="123"/>
      <c r="H125" s="128" t="s">
        <v>144</v>
      </c>
      <c r="I125" s="128"/>
      <c r="J125" s="128"/>
      <c r="K125" s="128"/>
      <c r="L125" s="128"/>
      <c r="M125" s="128"/>
      <c r="N125" s="128"/>
      <c r="O125" s="129">
        <v>84</v>
      </c>
      <c r="P125" s="129"/>
      <c r="Q125" s="129"/>
      <c r="R125" s="129"/>
      <c r="S125" s="129"/>
      <c r="T125" s="129">
        <v>87</v>
      </c>
      <c r="U125" s="129"/>
      <c r="V125" s="129"/>
      <c r="W125" s="129"/>
      <c r="X125" s="129"/>
      <c r="Y125" s="129">
        <f t="shared" si="5"/>
        <v>171</v>
      </c>
      <c r="Z125" s="129"/>
      <c r="AA125" s="129"/>
      <c r="AB125" s="129"/>
      <c r="AC125" s="129"/>
      <c r="AD125" s="129"/>
      <c r="AE125" s="129">
        <v>73</v>
      </c>
      <c r="AF125" s="129"/>
      <c r="AG125" s="129"/>
      <c r="AH125" s="129"/>
      <c r="AI125" s="129"/>
      <c r="AJ125" s="123" t="s">
        <v>18</v>
      </c>
      <c r="AK125" s="123"/>
      <c r="AL125" s="123"/>
      <c r="AM125" s="123"/>
      <c r="AN125" s="123"/>
      <c r="AO125" s="123"/>
      <c r="AP125" s="137" t="s">
        <v>145</v>
      </c>
      <c r="AQ125" s="137"/>
      <c r="AR125" s="137"/>
      <c r="AS125" s="137"/>
      <c r="AT125" s="137"/>
      <c r="AU125" s="137"/>
      <c r="AV125" s="137"/>
      <c r="AW125" s="138">
        <v>65</v>
      </c>
      <c r="AX125" s="138"/>
      <c r="AY125" s="138"/>
      <c r="AZ125" s="138"/>
      <c r="BA125" s="138"/>
      <c r="BB125" s="138">
        <v>67</v>
      </c>
      <c r="BC125" s="138"/>
      <c r="BD125" s="138"/>
      <c r="BE125" s="138"/>
      <c r="BF125" s="138"/>
      <c r="BG125" s="138">
        <f aca="true" t="shared" si="7" ref="BG125:BG129">BB125+AW125</f>
        <v>132</v>
      </c>
      <c r="BH125" s="138"/>
      <c r="BI125" s="138"/>
      <c r="BJ125" s="138"/>
      <c r="BK125" s="138"/>
      <c r="BL125" s="138"/>
      <c r="BM125" s="139">
        <v>55</v>
      </c>
      <c r="BN125" s="139"/>
      <c r="BO125" s="139"/>
      <c r="BP125" s="139"/>
      <c r="BQ125" s="139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" customHeight="1">
      <c r="A126" s="121"/>
      <c r="B126" s="123"/>
      <c r="C126" s="123"/>
      <c r="D126" s="123"/>
      <c r="E126" s="123"/>
      <c r="F126" s="123"/>
      <c r="G126" s="123"/>
      <c r="H126" s="128" t="s">
        <v>146</v>
      </c>
      <c r="I126" s="128"/>
      <c r="J126" s="128"/>
      <c r="K126" s="128"/>
      <c r="L126" s="128"/>
      <c r="M126" s="128"/>
      <c r="N126" s="128"/>
      <c r="O126" s="129">
        <v>58</v>
      </c>
      <c r="P126" s="129"/>
      <c r="Q126" s="129"/>
      <c r="R126" s="129"/>
      <c r="S126" s="129"/>
      <c r="T126" s="129">
        <v>69</v>
      </c>
      <c r="U126" s="129"/>
      <c r="V126" s="129"/>
      <c r="W126" s="129"/>
      <c r="X126" s="129"/>
      <c r="Y126" s="129">
        <f t="shared" si="5"/>
        <v>127</v>
      </c>
      <c r="Z126" s="129"/>
      <c r="AA126" s="129"/>
      <c r="AB126" s="129"/>
      <c r="AC126" s="129"/>
      <c r="AD126" s="129"/>
      <c r="AE126" s="129">
        <v>66</v>
      </c>
      <c r="AF126" s="129"/>
      <c r="AG126" s="129"/>
      <c r="AH126" s="129"/>
      <c r="AI126" s="129"/>
      <c r="AJ126" s="123"/>
      <c r="AK126" s="123"/>
      <c r="AL126" s="123"/>
      <c r="AM126" s="123"/>
      <c r="AN126" s="123"/>
      <c r="AO126" s="123"/>
      <c r="AP126" s="128" t="s">
        <v>147</v>
      </c>
      <c r="AQ126" s="128"/>
      <c r="AR126" s="128"/>
      <c r="AS126" s="128"/>
      <c r="AT126" s="128"/>
      <c r="AU126" s="128"/>
      <c r="AV126" s="128"/>
      <c r="AW126" s="129">
        <v>193</v>
      </c>
      <c r="AX126" s="129"/>
      <c r="AY126" s="129"/>
      <c r="AZ126" s="129"/>
      <c r="BA126" s="129"/>
      <c r="BB126" s="129">
        <v>257</v>
      </c>
      <c r="BC126" s="129"/>
      <c r="BD126" s="129"/>
      <c r="BE126" s="129"/>
      <c r="BF126" s="129"/>
      <c r="BG126" s="129">
        <f t="shared" si="7"/>
        <v>450</v>
      </c>
      <c r="BH126" s="129"/>
      <c r="BI126" s="129"/>
      <c r="BJ126" s="129"/>
      <c r="BK126" s="129"/>
      <c r="BL126" s="129"/>
      <c r="BM126" s="130">
        <v>200</v>
      </c>
      <c r="BN126" s="130"/>
      <c r="BO126" s="130"/>
      <c r="BP126" s="130"/>
      <c r="BQ126" s="130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" customHeight="1">
      <c r="A127" s="121"/>
      <c r="B127" s="123"/>
      <c r="C127" s="123"/>
      <c r="D127" s="123"/>
      <c r="E127" s="123"/>
      <c r="F127" s="123"/>
      <c r="G127" s="123"/>
      <c r="H127" s="128" t="s">
        <v>148</v>
      </c>
      <c r="I127" s="128"/>
      <c r="J127" s="128"/>
      <c r="K127" s="128"/>
      <c r="L127" s="128"/>
      <c r="M127" s="128"/>
      <c r="N127" s="128"/>
      <c r="O127" s="129">
        <v>133</v>
      </c>
      <c r="P127" s="129"/>
      <c r="Q127" s="129"/>
      <c r="R127" s="129"/>
      <c r="S127" s="129"/>
      <c r="T127" s="129">
        <v>163</v>
      </c>
      <c r="U127" s="129"/>
      <c r="V127" s="129"/>
      <c r="W127" s="129"/>
      <c r="X127" s="129"/>
      <c r="Y127" s="129">
        <f t="shared" si="5"/>
        <v>296</v>
      </c>
      <c r="Z127" s="129"/>
      <c r="AA127" s="129"/>
      <c r="AB127" s="129"/>
      <c r="AC127" s="129"/>
      <c r="AD127" s="129"/>
      <c r="AE127" s="129">
        <v>135</v>
      </c>
      <c r="AF127" s="129"/>
      <c r="AG127" s="129"/>
      <c r="AH127" s="129"/>
      <c r="AI127" s="129"/>
      <c r="AJ127" s="123"/>
      <c r="AK127" s="123"/>
      <c r="AL127" s="123"/>
      <c r="AM127" s="123"/>
      <c r="AN127" s="123"/>
      <c r="AO127" s="123"/>
      <c r="AP127" s="128" t="s">
        <v>149</v>
      </c>
      <c r="AQ127" s="128"/>
      <c r="AR127" s="128"/>
      <c r="AS127" s="128"/>
      <c r="AT127" s="128"/>
      <c r="AU127" s="128"/>
      <c r="AV127" s="128"/>
      <c r="AW127" s="129">
        <v>351</v>
      </c>
      <c r="AX127" s="129"/>
      <c r="AY127" s="129"/>
      <c r="AZ127" s="129"/>
      <c r="BA127" s="129"/>
      <c r="BB127" s="129">
        <v>361</v>
      </c>
      <c r="BC127" s="129"/>
      <c r="BD127" s="129"/>
      <c r="BE127" s="129"/>
      <c r="BF127" s="129"/>
      <c r="BG127" s="129">
        <f t="shared" si="7"/>
        <v>712</v>
      </c>
      <c r="BH127" s="129"/>
      <c r="BI127" s="129"/>
      <c r="BJ127" s="129"/>
      <c r="BK127" s="129"/>
      <c r="BL127" s="129"/>
      <c r="BM127" s="130">
        <v>236</v>
      </c>
      <c r="BN127" s="130"/>
      <c r="BO127" s="130"/>
      <c r="BP127" s="130"/>
      <c r="BQ127" s="130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" customHeight="1">
      <c r="A128" s="121"/>
      <c r="B128" s="123"/>
      <c r="C128" s="123"/>
      <c r="D128" s="123"/>
      <c r="E128" s="123"/>
      <c r="F128" s="123"/>
      <c r="G128" s="123"/>
      <c r="H128" s="128" t="s">
        <v>150</v>
      </c>
      <c r="I128" s="128"/>
      <c r="J128" s="128"/>
      <c r="K128" s="128"/>
      <c r="L128" s="128"/>
      <c r="M128" s="128"/>
      <c r="N128" s="128"/>
      <c r="O128" s="129">
        <v>84</v>
      </c>
      <c r="P128" s="129"/>
      <c r="Q128" s="129"/>
      <c r="R128" s="129"/>
      <c r="S128" s="129"/>
      <c r="T128" s="129">
        <v>101</v>
      </c>
      <c r="U128" s="129"/>
      <c r="V128" s="129"/>
      <c r="W128" s="129"/>
      <c r="X128" s="129"/>
      <c r="Y128" s="129">
        <f t="shared" si="5"/>
        <v>185</v>
      </c>
      <c r="Z128" s="129"/>
      <c r="AA128" s="129"/>
      <c r="AB128" s="129"/>
      <c r="AC128" s="129"/>
      <c r="AD128" s="129"/>
      <c r="AE128" s="129">
        <v>107</v>
      </c>
      <c r="AF128" s="129"/>
      <c r="AG128" s="129"/>
      <c r="AH128" s="129"/>
      <c r="AI128" s="129"/>
      <c r="AJ128" s="123"/>
      <c r="AK128" s="123"/>
      <c r="AL128" s="123"/>
      <c r="AM128" s="123"/>
      <c r="AN128" s="123"/>
      <c r="AO128" s="123"/>
      <c r="AP128" s="128" t="s">
        <v>151</v>
      </c>
      <c r="AQ128" s="128"/>
      <c r="AR128" s="128"/>
      <c r="AS128" s="128"/>
      <c r="AT128" s="128"/>
      <c r="AU128" s="128"/>
      <c r="AV128" s="128"/>
      <c r="AW128" s="129">
        <v>203</v>
      </c>
      <c r="AX128" s="129"/>
      <c r="AY128" s="129"/>
      <c r="AZ128" s="129"/>
      <c r="BA128" s="129"/>
      <c r="BB128" s="129">
        <v>209</v>
      </c>
      <c r="BC128" s="129"/>
      <c r="BD128" s="129"/>
      <c r="BE128" s="129"/>
      <c r="BF128" s="129"/>
      <c r="BG128" s="129">
        <f t="shared" si="7"/>
        <v>412</v>
      </c>
      <c r="BH128" s="129"/>
      <c r="BI128" s="129"/>
      <c r="BJ128" s="129"/>
      <c r="BK128" s="129"/>
      <c r="BL128" s="129"/>
      <c r="BM128" s="130">
        <v>112</v>
      </c>
      <c r="BN128" s="130"/>
      <c r="BO128" s="130"/>
      <c r="BP128" s="130"/>
      <c r="BQ128" s="130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" customHeight="1">
      <c r="A129" s="121"/>
      <c r="B129" s="123"/>
      <c r="C129" s="123"/>
      <c r="D129" s="123"/>
      <c r="E129" s="123"/>
      <c r="F129" s="123"/>
      <c r="G129" s="123"/>
      <c r="H129" s="128" t="s">
        <v>152</v>
      </c>
      <c r="I129" s="128"/>
      <c r="J129" s="128"/>
      <c r="K129" s="128"/>
      <c r="L129" s="128"/>
      <c r="M129" s="128"/>
      <c r="N129" s="128"/>
      <c r="O129" s="129">
        <v>55</v>
      </c>
      <c r="P129" s="129"/>
      <c r="Q129" s="129"/>
      <c r="R129" s="129"/>
      <c r="S129" s="129"/>
      <c r="T129" s="129">
        <v>62</v>
      </c>
      <c r="U129" s="129"/>
      <c r="V129" s="129"/>
      <c r="W129" s="129"/>
      <c r="X129" s="129"/>
      <c r="Y129" s="129">
        <f t="shared" si="5"/>
        <v>117</v>
      </c>
      <c r="Z129" s="129"/>
      <c r="AA129" s="129"/>
      <c r="AB129" s="129"/>
      <c r="AC129" s="129"/>
      <c r="AD129" s="129"/>
      <c r="AE129" s="129">
        <v>46</v>
      </c>
      <c r="AF129" s="129"/>
      <c r="AG129" s="129"/>
      <c r="AH129" s="129"/>
      <c r="AI129" s="129"/>
      <c r="AJ129" s="123"/>
      <c r="AK129" s="123"/>
      <c r="AL129" s="123"/>
      <c r="AM129" s="123"/>
      <c r="AN129" s="123"/>
      <c r="AO129" s="123"/>
      <c r="AP129" s="131" t="s">
        <v>153</v>
      </c>
      <c r="AQ129" s="131"/>
      <c r="AR129" s="131"/>
      <c r="AS129" s="131"/>
      <c r="AT129" s="131"/>
      <c r="AU129" s="131"/>
      <c r="AV129" s="131"/>
      <c r="AW129" s="132">
        <v>224</v>
      </c>
      <c r="AX129" s="132"/>
      <c r="AY129" s="132"/>
      <c r="AZ129" s="132"/>
      <c r="BA129" s="132"/>
      <c r="BB129" s="132">
        <v>235</v>
      </c>
      <c r="BC129" s="132"/>
      <c r="BD129" s="132"/>
      <c r="BE129" s="132"/>
      <c r="BF129" s="132"/>
      <c r="BG129" s="132">
        <f t="shared" si="7"/>
        <v>459</v>
      </c>
      <c r="BH129" s="132"/>
      <c r="BI129" s="132"/>
      <c r="BJ129" s="132"/>
      <c r="BK129" s="132"/>
      <c r="BL129" s="132"/>
      <c r="BM129" s="133">
        <v>150</v>
      </c>
      <c r="BN129" s="133"/>
      <c r="BO129" s="133"/>
      <c r="BP129" s="133"/>
      <c r="BQ129" s="133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" customHeight="1">
      <c r="A130" s="121"/>
      <c r="B130" s="123"/>
      <c r="C130" s="123"/>
      <c r="D130" s="123"/>
      <c r="E130" s="123"/>
      <c r="F130" s="123"/>
      <c r="G130" s="123"/>
      <c r="H130" s="128" t="s">
        <v>154</v>
      </c>
      <c r="I130" s="128"/>
      <c r="J130" s="128"/>
      <c r="K130" s="128"/>
      <c r="L130" s="128"/>
      <c r="M130" s="128"/>
      <c r="N130" s="128"/>
      <c r="O130" s="129">
        <v>57</v>
      </c>
      <c r="P130" s="129"/>
      <c r="Q130" s="129"/>
      <c r="R130" s="129"/>
      <c r="S130" s="129"/>
      <c r="T130" s="129">
        <v>71</v>
      </c>
      <c r="U130" s="129"/>
      <c r="V130" s="129"/>
      <c r="W130" s="129"/>
      <c r="X130" s="129"/>
      <c r="Y130" s="129">
        <f t="shared" si="5"/>
        <v>128</v>
      </c>
      <c r="Z130" s="129"/>
      <c r="AA130" s="129"/>
      <c r="AB130" s="129"/>
      <c r="AC130" s="129"/>
      <c r="AD130" s="129"/>
      <c r="AE130" s="129">
        <v>61</v>
      </c>
      <c r="AF130" s="129"/>
      <c r="AG130" s="129"/>
      <c r="AH130" s="129"/>
      <c r="AI130" s="129"/>
      <c r="AJ130" s="123"/>
      <c r="AK130" s="123"/>
      <c r="AL130" s="123"/>
      <c r="AM130" s="123"/>
      <c r="AN130" s="123"/>
      <c r="AO130" s="123"/>
      <c r="AP130" s="134" t="s">
        <v>128</v>
      </c>
      <c r="AQ130" s="134"/>
      <c r="AR130" s="134"/>
      <c r="AS130" s="134"/>
      <c r="AT130" s="134"/>
      <c r="AU130" s="134"/>
      <c r="AV130" s="134"/>
      <c r="AW130" s="140">
        <f>SUM(AW125:BA129)</f>
        <v>1036</v>
      </c>
      <c r="AX130" s="140"/>
      <c r="AY130" s="140"/>
      <c r="AZ130" s="140"/>
      <c r="BA130" s="140"/>
      <c r="BB130" s="140">
        <f>SUM(BB125:BF129)</f>
        <v>1129</v>
      </c>
      <c r="BC130" s="140"/>
      <c r="BD130" s="140"/>
      <c r="BE130" s="140"/>
      <c r="BF130" s="140"/>
      <c r="BG130" s="140">
        <f>SUM(BG125:BL129)</f>
        <v>2165</v>
      </c>
      <c r="BH130" s="140"/>
      <c r="BI130" s="140"/>
      <c r="BJ130" s="140"/>
      <c r="BK130" s="140"/>
      <c r="BL130" s="140"/>
      <c r="BM130" s="141">
        <f>SUM(BM125:BQ129)</f>
        <v>753</v>
      </c>
      <c r="BN130" s="141"/>
      <c r="BO130" s="141"/>
      <c r="BP130" s="141"/>
      <c r="BQ130" s="141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" customHeight="1">
      <c r="A131" s="121"/>
      <c r="B131" s="123"/>
      <c r="C131" s="123"/>
      <c r="D131" s="123"/>
      <c r="E131" s="123"/>
      <c r="F131" s="123"/>
      <c r="G131" s="123"/>
      <c r="H131" s="128" t="s">
        <v>155</v>
      </c>
      <c r="I131" s="128"/>
      <c r="J131" s="128"/>
      <c r="K131" s="128"/>
      <c r="L131" s="128"/>
      <c r="M131" s="128"/>
      <c r="N131" s="128"/>
      <c r="O131" s="129">
        <v>445</v>
      </c>
      <c r="P131" s="129"/>
      <c r="Q131" s="129"/>
      <c r="R131" s="129"/>
      <c r="S131" s="129"/>
      <c r="T131" s="129">
        <v>458</v>
      </c>
      <c r="U131" s="129"/>
      <c r="V131" s="129"/>
      <c r="W131" s="129"/>
      <c r="X131" s="129"/>
      <c r="Y131" s="129">
        <f t="shared" si="5"/>
        <v>903</v>
      </c>
      <c r="Z131" s="129"/>
      <c r="AA131" s="129"/>
      <c r="AB131" s="129"/>
      <c r="AC131" s="129"/>
      <c r="AD131" s="129"/>
      <c r="AE131" s="129">
        <v>349</v>
      </c>
      <c r="AF131" s="129"/>
      <c r="AG131" s="129"/>
      <c r="AH131" s="129"/>
      <c r="AI131" s="129"/>
      <c r="AJ131" s="123" t="s">
        <v>19</v>
      </c>
      <c r="AK131" s="123"/>
      <c r="AL131" s="123"/>
      <c r="AM131" s="123"/>
      <c r="AN131" s="123"/>
      <c r="AO131" s="123"/>
      <c r="AP131" s="137" t="s">
        <v>156</v>
      </c>
      <c r="AQ131" s="137"/>
      <c r="AR131" s="137"/>
      <c r="AS131" s="137"/>
      <c r="AT131" s="137"/>
      <c r="AU131" s="137"/>
      <c r="AV131" s="137"/>
      <c r="AW131" s="138">
        <v>80</v>
      </c>
      <c r="AX131" s="138"/>
      <c r="AY131" s="138"/>
      <c r="AZ131" s="138"/>
      <c r="BA131" s="138"/>
      <c r="BB131" s="138">
        <v>79</v>
      </c>
      <c r="BC131" s="138"/>
      <c r="BD131" s="138"/>
      <c r="BE131" s="138"/>
      <c r="BF131" s="138"/>
      <c r="BG131" s="138">
        <f aca="true" t="shared" si="8" ref="BG131:BG136">AW131+BB131</f>
        <v>159</v>
      </c>
      <c r="BH131" s="138"/>
      <c r="BI131" s="138"/>
      <c r="BJ131" s="138"/>
      <c r="BK131" s="138"/>
      <c r="BL131" s="138"/>
      <c r="BM131" s="139">
        <v>51</v>
      </c>
      <c r="BN131" s="139"/>
      <c r="BO131" s="139"/>
      <c r="BP131" s="139"/>
      <c r="BQ131" s="139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" customHeight="1">
      <c r="A132" s="121"/>
      <c r="B132" s="123"/>
      <c r="C132" s="123"/>
      <c r="D132" s="123"/>
      <c r="E132" s="123"/>
      <c r="F132" s="123"/>
      <c r="G132" s="123"/>
      <c r="H132" s="128" t="s">
        <v>157</v>
      </c>
      <c r="I132" s="128"/>
      <c r="J132" s="128"/>
      <c r="K132" s="128"/>
      <c r="L132" s="128"/>
      <c r="M132" s="128"/>
      <c r="N132" s="128"/>
      <c r="O132" s="129">
        <v>1581</v>
      </c>
      <c r="P132" s="129"/>
      <c r="Q132" s="129"/>
      <c r="R132" s="129"/>
      <c r="S132" s="129"/>
      <c r="T132" s="129">
        <v>1747</v>
      </c>
      <c r="U132" s="129"/>
      <c r="V132" s="129"/>
      <c r="W132" s="129"/>
      <c r="X132" s="129"/>
      <c r="Y132" s="129">
        <f t="shared" si="5"/>
        <v>3328</v>
      </c>
      <c r="Z132" s="129"/>
      <c r="AA132" s="129"/>
      <c r="AB132" s="129"/>
      <c r="AC132" s="129"/>
      <c r="AD132" s="129"/>
      <c r="AE132" s="129">
        <v>1322</v>
      </c>
      <c r="AF132" s="129"/>
      <c r="AG132" s="129"/>
      <c r="AH132" s="129"/>
      <c r="AI132" s="129"/>
      <c r="AJ132" s="123"/>
      <c r="AK132" s="123"/>
      <c r="AL132" s="123"/>
      <c r="AM132" s="123"/>
      <c r="AN132" s="123"/>
      <c r="AO132" s="123"/>
      <c r="AP132" s="128" t="s">
        <v>158</v>
      </c>
      <c r="AQ132" s="128"/>
      <c r="AR132" s="128"/>
      <c r="AS132" s="128"/>
      <c r="AT132" s="128"/>
      <c r="AU132" s="128"/>
      <c r="AV132" s="128"/>
      <c r="AW132" s="129">
        <v>74</v>
      </c>
      <c r="AX132" s="129"/>
      <c r="AY132" s="129"/>
      <c r="AZ132" s="129"/>
      <c r="BA132" s="129"/>
      <c r="BB132" s="129">
        <v>76</v>
      </c>
      <c r="BC132" s="129"/>
      <c r="BD132" s="129"/>
      <c r="BE132" s="129"/>
      <c r="BF132" s="129"/>
      <c r="BG132" s="129">
        <f t="shared" si="8"/>
        <v>150</v>
      </c>
      <c r="BH132" s="129"/>
      <c r="BI132" s="129"/>
      <c r="BJ132" s="129"/>
      <c r="BK132" s="129"/>
      <c r="BL132" s="129"/>
      <c r="BM132" s="130">
        <v>49</v>
      </c>
      <c r="BN132" s="130"/>
      <c r="BO132" s="130"/>
      <c r="BP132" s="130"/>
      <c r="BQ132" s="130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" customHeight="1">
      <c r="A133" s="121"/>
      <c r="B133" s="123"/>
      <c r="C133" s="123"/>
      <c r="D133" s="123"/>
      <c r="E133" s="123"/>
      <c r="F133" s="123"/>
      <c r="G133" s="123"/>
      <c r="H133" s="128" t="s">
        <v>159</v>
      </c>
      <c r="I133" s="128"/>
      <c r="J133" s="128"/>
      <c r="K133" s="128"/>
      <c r="L133" s="128"/>
      <c r="M133" s="128"/>
      <c r="N133" s="128"/>
      <c r="O133" s="129">
        <v>613</v>
      </c>
      <c r="P133" s="129"/>
      <c r="Q133" s="129"/>
      <c r="R133" s="129"/>
      <c r="S133" s="129"/>
      <c r="T133" s="129">
        <v>650</v>
      </c>
      <c r="U133" s="129"/>
      <c r="V133" s="129"/>
      <c r="W133" s="129"/>
      <c r="X133" s="129"/>
      <c r="Y133" s="129">
        <f t="shared" si="5"/>
        <v>1263</v>
      </c>
      <c r="Z133" s="129"/>
      <c r="AA133" s="129"/>
      <c r="AB133" s="129"/>
      <c r="AC133" s="129"/>
      <c r="AD133" s="129"/>
      <c r="AE133" s="129">
        <v>579</v>
      </c>
      <c r="AF133" s="129"/>
      <c r="AG133" s="129"/>
      <c r="AH133" s="129"/>
      <c r="AI133" s="129"/>
      <c r="AJ133" s="123"/>
      <c r="AK133" s="123"/>
      <c r="AL133" s="123"/>
      <c r="AM133" s="123"/>
      <c r="AN133" s="123"/>
      <c r="AO133" s="123"/>
      <c r="AP133" s="128" t="s">
        <v>160</v>
      </c>
      <c r="AQ133" s="128"/>
      <c r="AR133" s="128"/>
      <c r="AS133" s="128"/>
      <c r="AT133" s="128"/>
      <c r="AU133" s="128"/>
      <c r="AV133" s="128"/>
      <c r="AW133" s="129">
        <v>207</v>
      </c>
      <c r="AX133" s="129"/>
      <c r="AY133" s="129"/>
      <c r="AZ133" s="129"/>
      <c r="BA133" s="129"/>
      <c r="BB133" s="129">
        <v>219</v>
      </c>
      <c r="BC133" s="129"/>
      <c r="BD133" s="129"/>
      <c r="BE133" s="129"/>
      <c r="BF133" s="129"/>
      <c r="BG133" s="129">
        <f t="shared" si="8"/>
        <v>426</v>
      </c>
      <c r="BH133" s="129"/>
      <c r="BI133" s="129"/>
      <c r="BJ133" s="129"/>
      <c r="BK133" s="129"/>
      <c r="BL133" s="129"/>
      <c r="BM133" s="130">
        <v>123</v>
      </c>
      <c r="BN133" s="130"/>
      <c r="BO133" s="130"/>
      <c r="BP133" s="130"/>
      <c r="BQ133" s="130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" customHeight="1">
      <c r="A134" s="121"/>
      <c r="B134" s="123"/>
      <c r="C134" s="123"/>
      <c r="D134" s="123"/>
      <c r="E134" s="123"/>
      <c r="F134" s="123"/>
      <c r="G134" s="123"/>
      <c r="H134" s="128" t="s">
        <v>161</v>
      </c>
      <c r="I134" s="128"/>
      <c r="J134" s="128"/>
      <c r="K134" s="128"/>
      <c r="L134" s="128"/>
      <c r="M134" s="128"/>
      <c r="N134" s="128"/>
      <c r="O134" s="129">
        <v>511</v>
      </c>
      <c r="P134" s="129"/>
      <c r="Q134" s="129"/>
      <c r="R134" s="129"/>
      <c r="S134" s="129"/>
      <c r="T134" s="129">
        <v>573</v>
      </c>
      <c r="U134" s="129"/>
      <c r="V134" s="129"/>
      <c r="W134" s="129"/>
      <c r="X134" s="129"/>
      <c r="Y134" s="129">
        <f t="shared" si="5"/>
        <v>1084</v>
      </c>
      <c r="Z134" s="129"/>
      <c r="AA134" s="129"/>
      <c r="AB134" s="129"/>
      <c r="AC134" s="129"/>
      <c r="AD134" s="129"/>
      <c r="AE134" s="129">
        <v>411</v>
      </c>
      <c r="AF134" s="129"/>
      <c r="AG134" s="129"/>
      <c r="AH134" s="129"/>
      <c r="AI134" s="129"/>
      <c r="AJ134" s="123"/>
      <c r="AK134" s="123"/>
      <c r="AL134" s="123"/>
      <c r="AM134" s="123"/>
      <c r="AN134" s="123"/>
      <c r="AO134" s="123"/>
      <c r="AP134" s="128" t="s">
        <v>162</v>
      </c>
      <c r="AQ134" s="128"/>
      <c r="AR134" s="128"/>
      <c r="AS134" s="128"/>
      <c r="AT134" s="128"/>
      <c r="AU134" s="128"/>
      <c r="AV134" s="128"/>
      <c r="AW134" s="129">
        <v>199</v>
      </c>
      <c r="AX134" s="129"/>
      <c r="AY134" s="129"/>
      <c r="AZ134" s="129"/>
      <c r="BA134" s="129"/>
      <c r="BB134" s="129">
        <v>229</v>
      </c>
      <c r="BC134" s="129"/>
      <c r="BD134" s="129"/>
      <c r="BE134" s="129"/>
      <c r="BF134" s="129"/>
      <c r="BG134" s="129">
        <f t="shared" si="8"/>
        <v>428</v>
      </c>
      <c r="BH134" s="129"/>
      <c r="BI134" s="129"/>
      <c r="BJ134" s="129"/>
      <c r="BK134" s="129"/>
      <c r="BL134" s="129"/>
      <c r="BM134" s="130">
        <v>141</v>
      </c>
      <c r="BN134" s="130"/>
      <c r="BO134" s="130"/>
      <c r="BP134" s="130"/>
      <c r="BQ134" s="130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" customHeight="1">
      <c r="A135" s="121"/>
      <c r="B135" s="123"/>
      <c r="C135" s="123"/>
      <c r="D135" s="123"/>
      <c r="E135" s="123"/>
      <c r="F135" s="123"/>
      <c r="G135" s="123"/>
      <c r="H135" s="128" t="s">
        <v>163</v>
      </c>
      <c r="I135" s="128"/>
      <c r="J135" s="128"/>
      <c r="K135" s="128"/>
      <c r="L135" s="128"/>
      <c r="M135" s="128"/>
      <c r="N135" s="128"/>
      <c r="O135" s="129">
        <v>913</v>
      </c>
      <c r="P135" s="129"/>
      <c r="Q135" s="129"/>
      <c r="R135" s="129"/>
      <c r="S135" s="129"/>
      <c r="T135" s="129">
        <v>993</v>
      </c>
      <c r="U135" s="129"/>
      <c r="V135" s="129"/>
      <c r="W135" s="129"/>
      <c r="X135" s="129"/>
      <c r="Y135" s="129">
        <f t="shared" si="5"/>
        <v>1906</v>
      </c>
      <c r="Z135" s="129"/>
      <c r="AA135" s="129"/>
      <c r="AB135" s="129"/>
      <c r="AC135" s="129"/>
      <c r="AD135" s="129"/>
      <c r="AE135" s="129">
        <v>685</v>
      </c>
      <c r="AF135" s="129"/>
      <c r="AG135" s="129"/>
      <c r="AH135" s="129"/>
      <c r="AI135" s="129"/>
      <c r="AJ135" s="123"/>
      <c r="AK135" s="123"/>
      <c r="AL135" s="123"/>
      <c r="AM135" s="123"/>
      <c r="AN135" s="123"/>
      <c r="AO135" s="123"/>
      <c r="AP135" s="128" t="s">
        <v>164</v>
      </c>
      <c r="AQ135" s="128"/>
      <c r="AR135" s="128"/>
      <c r="AS135" s="128"/>
      <c r="AT135" s="128"/>
      <c r="AU135" s="128"/>
      <c r="AV135" s="128"/>
      <c r="AW135" s="129">
        <v>95</v>
      </c>
      <c r="AX135" s="129"/>
      <c r="AY135" s="129"/>
      <c r="AZ135" s="129"/>
      <c r="BA135" s="129"/>
      <c r="BB135" s="129">
        <v>95</v>
      </c>
      <c r="BC135" s="129"/>
      <c r="BD135" s="129"/>
      <c r="BE135" s="129"/>
      <c r="BF135" s="129"/>
      <c r="BG135" s="129">
        <f t="shared" si="8"/>
        <v>190</v>
      </c>
      <c r="BH135" s="129"/>
      <c r="BI135" s="129"/>
      <c r="BJ135" s="129"/>
      <c r="BK135" s="129"/>
      <c r="BL135" s="129"/>
      <c r="BM135" s="130">
        <v>64</v>
      </c>
      <c r="BN135" s="130"/>
      <c r="BO135" s="130"/>
      <c r="BP135" s="130"/>
      <c r="BQ135" s="130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" customHeight="1">
      <c r="A136" s="121"/>
      <c r="B136" s="123"/>
      <c r="C136" s="123"/>
      <c r="D136" s="123"/>
      <c r="E136" s="123"/>
      <c r="F136" s="123"/>
      <c r="G136" s="123"/>
      <c r="H136" s="128" t="s">
        <v>165</v>
      </c>
      <c r="I136" s="128"/>
      <c r="J136" s="128"/>
      <c r="K136" s="128"/>
      <c r="L136" s="128"/>
      <c r="M136" s="128"/>
      <c r="N136" s="128"/>
      <c r="O136" s="129">
        <v>40</v>
      </c>
      <c r="P136" s="129"/>
      <c r="Q136" s="129"/>
      <c r="R136" s="129"/>
      <c r="S136" s="129"/>
      <c r="T136" s="129">
        <v>49</v>
      </c>
      <c r="U136" s="129"/>
      <c r="V136" s="129"/>
      <c r="W136" s="129"/>
      <c r="X136" s="129"/>
      <c r="Y136" s="129">
        <f t="shared" si="5"/>
        <v>89</v>
      </c>
      <c r="Z136" s="129"/>
      <c r="AA136" s="129"/>
      <c r="AB136" s="129"/>
      <c r="AC136" s="129"/>
      <c r="AD136" s="129"/>
      <c r="AE136" s="129">
        <v>33</v>
      </c>
      <c r="AF136" s="129"/>
      <c r="AG136" s="129"/>
      <c r="AH136" s="129"/>
      <c r="AI136" s="129"/>
      <c r="AJ136" s="123"/>
      <c r="AK136" s="123"/>
      <c r="AL136" s="123"/>
      <c r="AM136" s="123"/>
      <c r="AN136" s="123"/>
      <c r="AO136" s="123"/>
      <c r="AP136" s="131" t="s">
        <v>166</v>
      </c>
      <c r="AQ136" s="131"/>
      <c r="AR136" s="131"/>
      <c r="AS136" s="131"/>
      <c r="AT136" s="131"/>
      <c r="AU136" s="131"/>
      <c r="AV136" s="131"/>
      <c r="AW136" s="132">
        <v>225</v>
      </c>
      <c r="AX136" s="132"/>
      <c r="AY136" s="132"/>
      <c r="AZ136" s="132"/>
      <c r="BA136" s="132"/>
      <c r="BB136" s="132">
        <v>231</v>
      </c>
      <c r="BC136" s="132"/>
      <c r="BD136" s="132"/>
      <c r="BE136" s="132"/>
      <c r="BF136" s="132"/>
      <c r="BG136" s="132">
        <f t="shared" si="8"/>
        <v>456</v>
      </c>
      <c r="BH136" s="132"/>
      <c r="BI136" s="132"/>
      <c r="BJ136" s="132"/>
      <c r="BK136" s="132"/>
      <c r="BL136" s="132"/>
      <c r="BM136" s="133">
        <v>157</v>
      </c>
      <c r="BN136" s="133"/>
      <c r="BO136" s="133"/>
      <c r="BP136" s="133"/>
      <c r="BQ136" s="133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" customHeight="1">
      <c r="A137" s="121"/>
      <c r="B137" s="123"/>
      <c r="C137" s="123"/>
      <c r="D137" s="123"/>
      <c r="E137" s="123"/>
      <c r="F137" s="123"/>
      <c r="G137" s="123"/>
      <c r="H137" s="128" t="s">
        <v>167</v>
      </c>
      <c r="I137" s="128"/>
      <c r="J137" s="128"/>
      <c r="K137" s="128"/>
      <c r="L137" s="128"/>
      <c r="M137" s="128"/>
      <c r="N137" s="128"/>
      <c r="O137" s="129">
        <v>344</v>
      </c>
      <c r="P137" s="129"/>
      <c r="Q137" s="129"/>
      <c r="R137" s="129"/>
      <c r="S137" s="129"/>
      <c r="T137" s="129">
        <v>389</v>
      </c>
      <c r="U137" s="129"/>
      <c r="V137" s="129"/>
      <c r="W137" s="129"/>
      <c r="X137" s="129"/>
      <c r="Y137" s="129">
        <f t="shared" si="5"/>
        <v>733</v>
      </c>
      <c r="Z137" s="129"/>
      <c r="AA137" s="129"/>
      <c r="AB137" s="129"/>
      <c r="AC137" s="129"/>
      <c r="AD137" s="129"/>
      <c r="AE137" s="129">
        <v>304</v>
      </c>
      <c r="AF137" s="129"/>
      <c r="AG137" s="129"/>
      <c r="AH137" s="129"/>
      <c r="AI137" s="129"/>
      <c r="AJ137" s="123"/>
      <c r="AK137" s="123"/>
      <c r="AL137" s="123"/>
      <c r="AM137" s="123"/>
      <c r="AN137" s="123"/>
      <c r="AO137" s="123"/>
      <c r="AP137" s="134" t="s">
        <v>128</v>
      </c>
      <c r="AQ137" s="134"/>
      <c r="AR137" s="134"/>
      <c r="AS137" s="134"/>
      <c r="AT137" s="134"/>
      <c r="AU137" s="134"/>
      <c r="AV137" s="134"/>
      <c r="AW137" s="135">
        <f>SUM(AW131:BA136)</f>
        <v>880</v>
      </c>
      <c r="AX137" s="135"/>
      <c r="AY137" s="135"/>
      <c r="AZ137" s="135"/>
      <c r="BA137" s="135"/>
      <c r="BB137" s="135">
        <f>SUM(BB131:BF136)</f>
        <v>929</v>
      </c>
      <c r="BC137" s="135"/>
      <c r="BD137" s="135"/>
      <c r="BE137" s="135"/>
      <c r="BF137" s="135"/>
      <c r="BG137" s="135">
        <f>SUM(BG131:BL136)</f>
        <v>1809</v>
      </c>
      <c r="BH137" s="135"/>
      <c r="BI137" s="135"/>
      <c r="BJ137" s="135"/>
      <c r="BK137" s="135"/>
      <c r="BL137" s="135"/>
      <c r="BM137" s="136">
        <f>SUM(BM131:BQ136)</f>
        <v>585</v>
      </c>
      <c r="BN137" s="136"/>
      <c r="BO137" s="136"/>
      <c r="BP137" s="136"/>
      <c r="BQ137" s="136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" customHeight="1">
      <c r="A138" s="121"/>
      <c r="B138" s="123"/>
      <c r="C138" s="123"/>
      <c r="D138" s="123"/>
      <c r="E138" s="123"/>
      <c r="F138" s="123"/>
      <c r="G138" s="123"/>
      <c r="H138" s="131" t="s">
        <v>168</v>
      </c>
      <c r="I138" s="131"/>
      <c r="J138" s="131"/>
      <c r="K138" s="131"/>
      <c r="L138" s="131"/>
      <c r="M138" s="131"/>
      <c r="N138" s="131"/>
      <c r="O138" s="132">
        <v>237</v>
      </c>
      <c r="P138" s="132"/>
      <c r="Q138" s="132"/>
      <c r="R138" s="132"/>
      <c r="S138" s="132"/>
      <c r="T138" s="132">
        <v>237</v>
      </c>
      <c r="U138" s="132"/>
      <c r="V138" s="132"/>
      <c r="W138" s="132"/>
      <c r="X138" s="132"/>
      <c r="Y138" s="132">
        <f t="shared" si="5"/>
        <v>474</v>
      </c>
      <c r="Z138" s="132"/>
      <c r="AA138" s="132"/>
      <c r="AB138" s="132"/>
      <c r="AC138" s="132"/>
      <c r="AD138" s="132"/>
      <c r="AE138" s="132">
        <v>231</v>
      </c>
      <c r="AF138" s="132"/>
      <c r="AG138" s="132"/>
      <c r="AH138" s="132"/>
      <c r="AI138" s="132"/>
      <c r="AJ138" s="142" t="s">
        <v>20</v>
      </c>
      <c r="AK138" s="142"/>
      <c r="AL138" s="142"/>
      <c r="AM138" s="142"/>
      <c r="AN138" s="142"/>
      <c r="AO138" s="142"/>
      <c r="AP138" s="137" t="s">
        <v>169</v>
      </c>
      <c r="AQ138" s="137"/>
      <c r="AR138" s="137"/>
      <c r="AS138" s="137"/>
      <c r="AT138" s="137"/>
      <c r="AU138" s="137"/>
      <c r="AV138" s="137"/>
      <c r="AW138" s="143">
        <v>244</v>
      </c>
      <c r="AX138" s="143"/>
      <c r="AY138" s="143"/>
      <c r="AZ138" s="143"/>
      <c r="BA138" s="143"/>
      <c r="BB138" s="143">
        <v>237</v>
      </c>
      <c r="BC138" s="143"/>
      <c r="BD138" s="143"/>
      <c r="BE138" s="143"/>
      <c r="BF138" s="143"/>
      <c r="BG138" s="143">
        <f aca="true" t="shared" si="9" ref="BG138:BG150">AW138+BB138</f>
        <v>481</v>
      </c>
      <c r="BH138" s="143"/>
      <c r="BI138" s="143"/>
      <c r="BJ138" s="143"/>
      <c r="BK138" s="143"/>
      <c r="BL138" s="143"/>
      <c r="BM138" s="144">
        <v>141</v>
      </c>
      <c r="BN138" s="144"/>
      <c r="BO138" s="144"/>
      <c r="BP138" s="144"/>
      <c r="BQ138" s="144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" customHeight="1">
      <c r="A139" s="121"/>
      <c r="B139" s="123"/>
      <c r="C139" s="123"/>
      <c r="D139" s="123"/>
      <c r="E139" s="123"/>
      <c r="F139" s="123"/>
      <c r="G139" s="123"/>
      <c r="H139" s="134" t="s">
        <v>128</v>
      </c>
      <c r="I139" s="134"/>
      <c r="J139" s="134"/>
      <c r="K139" s="134"/>
      <c r="L139" s="134"/>
      <c r="M139" s="134"/>
      <c r="N139" s="134"/>
      <c r="O139" s="135">
        <f>SUM(O117:S138)</f>
        <v>7858</v>
      </c>
      <c r="P139" s="135"/>
      <c r="Q139" s="135"/>
      <c r="R139" s="135"/>
      <c r="S139" s="135"/>
      <c r="T139" s="135">
        <f>SUM(T117:X138)</f>
        <v>8691</v>
      </c>
      <c r="U139" s="135"/>
      <c r="V139" s="135"/>
      <c r="W139" s="135"/>
      <c r="X139" s="135"/>
      <c r="Y139" s="135">
        <f>SUM(Y117:AD138)</f>
        <v>16549</v>
      </c>
      <c r="Z139" s="135"/>
      <c r="AA139" s="135"/>
      <c r="AB139" s="135"/>
      <c r="AC139" s="135"/>
      <c r="AD139" s="135"/>
      <c r="AE139" s="136">
        <f>SUM(AE117:AI138)</f>
        <v>6715</v>
      </c>
      <c r="AF139" s="136"/>
      <c r="AG139" s="136"/>
      <c r="AH139" s="136"/>
      <c r="AI139" s="136"/>
      <c r="AJ139" s="142"/>
      <c r="AK139" s="142"/>
      <c r="AL139" s="142"/>
      <c r="AM139" s="142"/>
      <c r="AN139" s="142"/>
      <c r="AO139" s="142"/>
      <c r="AP139" s="128" t="s">
        <v>170</v>
      </c>
      <c r="AQ139" s="128"/>
      <c r="AR139" s="128"/>
      <c r="AS139" s="128"/>
      <c r="AT139" s="128"/>
      <c r="AU139" s="128"/>
      <c r="AV139" s="128"/>
      <c r="AW139" s="129">
        <v>113</v>
      </c>
      <c r="AX139" s="129"/>
      <c r="AY139" s="129"/>
      <c r="AZ139" s="129"/>
      <c r="BA139" s="129"/>
      <c r="BB139" s="129">
        <v>112</v>
      </c>
      <c r="BC139" s="129"/>
      <c r="BD139" s="129"/>
      <c r="BE139" s="129"/>
      <c r="BF139" s="129"/>
      <c r="BG139" s="129">
        <f t="shared" si="9"/>
        <v>225</v>
      </c>
      <c r="BH139" s="129"/>
      <c r="BI139" s="129"/>
      <c r="BJ139" s="129"/>
      <c r="BK139" s="129"/>
      <c r="BL139" s="129"/>
      <c r="BM139" s="130">
        <v>72</v>
      </c>
      <c r="BN139" s="130"/>
      <c r="BO139" s="130"/>
      <c r="BP139" s="130"/>
      <c r="BQ139" s="130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" customHeight="1">
      <c r="A140" s="121"/>
      <c r="B140" s="123" t="s">
        <v>171</v>
      </c>
      <c r="C140" s="123"/>
      <c r="D140" s="123"/>
      <c r="E140" s="123"/>
      <c r="F140" s="123"/>
      <c r="G140" s="123"/>
      <c r="H140" s="137" t="s">
        <v>172</v>
      </c>
      <c r="I140" s="137"/>
      <c r="J140" s="137"/>
      <c r="K140" s="137"/>
      <c r="L140" s="137"/>
      <c r="M140" s="137"/>
      <c r="N140" s="137"/>
      <c r="O140" s="138">
        <v>48</v>
      </c>
      <c r="P140" s="138"/>
      <c r="Q140" s="138"/>
      <c r="R140" s="138"/>
      <c r="S140" s="138"/>
      <c r="T140" s="138">
        <v>44</v>
      </c>
      <c r="U140" s="138"/>
      <c r="V140" s="138"/>
      <c r="W140" s="138"/>
      <c r="X140" s="138"/>
      <c r="Y140" s="138">
        <f aca="true" t="shared" si="10" ref="Y140:Y152">O140+T140</f>
        <v>92</v>
      </c>
      <c r="Z140" s="138"/>
      <c r="AA140" s="138"/>
      <c r="AB140" s="138"/>
      <c r="AC140" s="138"/>
      <c r="AD140" s="138"/>
      <c r="AE140" s="138">
        <v>28</v>
      </c>
      <c r="AF140" s="138"/>
      <c r="AG140" s="138"/>
      <c r="AH140" s="138"/>
      <c r="AI140" s="138"/>
      <c r="AJ140" s="142"/>
      <c r="AK140" s="142"/>
      <c r="AL140" s="142"/>
      <c r="AM140" s="142"/>
      <c r="AN140" s="142"/>
      <c r="AO140" s="142"/>
      <c r="AP140" s="128" t="s">
        <v>173</v>
      </c>
      <c r="AQ140" s="128"/>
      <c r="AR140" s="128"/>
      <c r="AS140" s="128"/>
      <c r="AT140" s="128"/>
      <c r="AU140" s="128"/>
      <c r="AV140" s="128"/>
      <c r="AW140" s="129">
        <v>138</v>
      </c>
      <c r="AX140" s="129"/>
      <c r="AY140" s="129"/>
      <c r="AZ140" s="129"/>
      <c r="BA140" s="129"/>
      <c r="BB140" s="129">
        <v>149</v>
      </c>
      <c r="BC140" s="129"/>
      <c r="BD140" s="129"/>
      <c r="BE140" s="129"/>
      <c r="BF140" s="129"/>
      <c r="BG140" s="129">
        <f t="shared" si="9"/>
        <v>287</v>
      </c>
      <c r="BH140" s="129"/>
      <c r="BI140" s="129"/>
      <c r="BJ140" s="129"/>
      <c r="BK140" s="129"/>
      <c r="BL140" s="129"/>
      <c r="BM140" s="130">
        <v>93</v>
      </c>
      <c r="BN140" s="130"/>
      <c r="BO140" s="130"/>
      <c r="BP140" s="130"/>
      <c r="BQ140" s="13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" customHeight="1">
      <c r="A141" s="121"/>
      <c r="B141" s="123"/>
      <c r="C141" s="123"/>
      <c r="D141" s="123"/>
      <c r="E141" s="123"/>
      <c r="F141" s="123"/>
      <c r="G141" s="123"/>
      <c r="H141" s="128" t="s">
        <v>174</v>
      </c>
      <c r="I141" s="128"/>
      <c r="J141" s="128"/>
      <c r="K141" s="128"/>
      <c r="L141" s="128"/>
      <c r="M141" s="128"/>
      <c r="N141" s="128"/>
      <c r="O141" s="129">
        <v>69</v>
      </c>
      <c r="P141" s="129"/>
      <c r="Q141" s="129"/>
      <c r="R141" s="129"/>
      <c r="S141" s="129"/>
      <c r="T141" s="129">
        <v>68</v>
      </c>
      <c r="U141" s="129"/>
      <c r="V141" s="129"/>
      <c r="W141" s="129"/>
      <c r="X141" s="129"/>
      <c r="Y141" s="129">
        <f t="shared" si="10"/>
        <v>137</v>
      </c>
      <c r="Z141" s="129"/>
      <c r="AA141" s="129"/>
      <c r="AB141" s="129"/>
      <c r="AC141" s="129"/>
      <c r="AD141" s="129"/>
      <c r="AE141" s="129">
        <v>40</v>
      </c>
      <c r="AF141" s="129"/>
      <c r="AG141" s="129"/>
      <c r="AH141" s="129"/>
      <c r="AI141" s="129"/>
      <c r="AJ141" s="142"/>
      <c r="AK141" s="142"/>
      <c r="AL141" s="142"/>
      <c r="AM141" s="142"/>
      <c r="AN141" s="142"/>
      <c r="AO141" s="142"/>
      <c r="AP141" s="128" t="s">
        <v>175</v>
      </c>
      <c r="AQ141" s="128"/>
      <c r="AR141" s="128"/>
      <c r="AS141" s="128"/>
      <c r="AT141" s="128"/>
      <c r="AU141" s="128"/>
      <c r="AV141" s="128"/>
      <c r="AW141" s="129">
        <v>282</v>
      </c>
      <c r="AX141" s="129"/>
      <c r="AY141" s="129"/>
      <c r="AZ141" s="129"/>
      <c r="BA141" s="129"/>
      <c r="BB141" s="129">
        <v>335</v>
      </c>
      <c r="BC141" s="129"/>
      <c r="BD141" s="129"/>
      <c r="BE141" s="129"/>
      <c r="BF141" s="129"/>
      <c r="BG141" s="129">
        <f t="shared" si="9"/>
        <v>617</v>
      </c>
      <c r="BH141" s="129"/>
      <c r="BI141" s="129"/>
      <c r="BJ141" s="129"/>
      <c r="BK141" s="129"/>
      <c r="BL141" s="129"/>
      <c r="BM141" s="130">
        <v>201</v>
      </c>
      <c r="BN141" s="130"/>
      <c r="BO141" s="130"/>
      <c r="BP141" s="130"/>
      <c r="BQ141" s="130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" customHeight="1">
      <c r="A142" s="121"/>
      <c r="B142" s="123"/>
      <c r="C142" s="123"/>
      <c r="D142" s="123"/>
      <c r="E142" s="123"/>
      <c r="F142" s="123"/>
      <c r="G142" s="123"/>
      <c r="H142" s="128" t="s">
        <v>176</v>
      </c>
      <c r="I142" s="128"/>
      <c r="J142" s="128"/>
      <c r="K142" s="128"/>
      <c r="L142" s="128"/>
      <c r="M142" s="128"/>
      <c r="N142" s="128"/>
      <c r="O142" s="129">
        <v>74</v>
      </c>
      <c r="P142" s="129"/>
      <c r="Q142" s="129"/>
      <c r="R142" s="129"/>
      <c r="S142" s="129"/>
      <c r="T142" s="129">
        <v>89</v>
      </c>
      <c r="U142" s="129"/>
      <c r="V142" s="129"/>
      <c r="W142" s="129"/>
      <c r="X142" s="129"/>
      <c r="Y142" s="129">
        <f t="shared" si="10"/>
        <v>163</v>
      </c>
      <c r="Z142" s="129"/>
      <c r="AA142" s="129"/>
      <c r="AB142" s="129"/>
      <c r="AC142" s="129"/>
      <c r="AD142" s="129"/>
      <c r="AE142" s="129">
        <v>64</v>
      </c>
      <c r="AF142" s="129"/>
      <c r="AG142" s="129"/>
      <c r="AH142" s="129"/>
      <c r="AI142" s="129"/>
      <c r="AJ142" s="142"/>
      <c r="AK142" s="142"/>
      <c r="AL142" s="142"/>
      <c r="AM142" s="142"/>
      <c r="AN142" s="142"/>
      <c r="AO142" s="142"/>
      <c r="AP142" s="128" t="s">
        <v>177</v>
      </c>
      <c r="AQ142" s="128"/>
      <c r="AR142" s="128"/>
      <c r="AS142" s="128"/>
      <c r="AT142" s="128"/>
      <c r="AU142" s="128"/>
      <c r="AV142" s="128"/>
      <c r="AW142" s="129">
        <v>983</v>
      </c>
      <c r="AX142" s="129"/>
      <c r="AY142" s="129"/>
      <c r="AZ142" s="129"/>
      <c r="BA142" s="129"/>
      <c r="BB142" s="129">
        <v>1073</v>
      </c>
      <c r="BC142" s="129"/>
      <c r="BD142" s="129"/>
      <c r="BE142" s="129"/>
      <c r="BF142" s="129"/>
      <c r="BG142" s="129">
        <f t="shared" si="9"/>
        <v>2056</v>
      </c>
      <c r="BH142" s="129"/>
      <c r="BI142" s="129"/>
      <c r="BJ142" s="129"/>
      <c r="BK142" s="129"/>
      <c r="BL142" s="129"/>
      <c r="BM142" s="130">
        <v>726</v>
      </c>
      <c r="BN142" s="130"/>
      <c r="BO142" s="130"/>
      <c r="BP142" s="130"/>
      <c r="BQ142" s="130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" customHeight="1">
      <c r="A143" s="121"/>
      <c r="B143" s="123"/>
      <c r="C143" s="123"/>
      <c r="D143" s="123"/>
      <c r="E143" s="123"/>
      <c r="F143" s="123"/>
      <c r="G143" s="123"/>
      <c r="H143" s="128" t="s">
        <v>178</v>
      </c>
      <c r="I143" s="128"/>
      <c r="J143" s="128"/>
      <c r="K143" s="128"/>
      <c r="L143" s="128"/>
      <c r="M143" s="128"/>
      <c r="N143" s="128"/>
      <c r="O143" s="129">
        <v>66</v>
      </c>
      <c r="P143" s="129"/>
      <c r="Q143" s="129"/>
      <c r="R143" s="129"/>
      <c r="S143" s="129"/>
      <c r="T143" s="129">
        <v>63</v>
      </c>
      <c r="U143" s="129"/>
      <c r="V143" s="129"/>
      <c r="W143" s="129"/>
      <c r="X143" s="129"/>
      <c r="Y143" s="129">
        <f t="shared" si="10"/>
        <v>129</v>
      </c>
      <c r="Z143" s="129"/>
      <c r="AA143" s="129"/>
      <c r="AB143" s="129"/>
      <c r="AC143" s="129"/>
      <c r="AD143" s="129"/>
      <c r="AE143" s="129">
        <v>46</v>
      </c>
      <c r="AF143" s="129"/>
      <c r="AG143" s="129"/>
      <c r="AH143" s="129"/>
      <c r="AI143" s="129"/>
      <c r="AJ143" s="142"/>
      <c r="AK143" s="142"/>
      <c r="AL143" s="142"/>
      <c r="AM143" s="142"/>
      <c r="AN143" s="142"/>
      <c r="AO143" s="142"/>
      <c r="AP143" s="128" t="s">
        <v>179</v>
      </c>
      <c r="AQ143" s="128"/>
      <c r="AR143" s="128"/>
      <c r="AS143" s="128"/>
      <c r="AT143" s="128"/>
      <c r="AU143" s="128"/>
      <c r="AV143" s="128"/>
      <c r="AW143" s="129">
        <v>267</v>
      </c>
      <c r="AX143" s="129"/>
      <c r="AY143" s="129"/>
      <c r="AZ143" s="129"/>
      <c r="BA143" s="129"/>
      <c r="BB143" s="129">
        <v>287</v>
      </c>
      <c r="BC143" s="129"/>
      <c r="BD143" s="129"/>
      <c r="BE143" s="129"/>
      <c r="BF143" s="129"/>
      <c r="BG143" s="129">
        <f t="shared" si="9"/>
        <v>554</v>
      </c>
      <c r="BH143" s="129"/>
      <c r="BI143" s="129"/>
      <c r="BJ143" s="129"/>
      <c r="BK143" s="129"/>
      <c r="BL143" s="129"/>
      <c r="BM143" s="130">
        <v>172</v>
      </c>
      <c r="BN143" s="130"/>
      <c r="BO143" s="130"/>
      <c r="BP143" s="130"/>
      <c r="BQ143" s="130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" customHeight="1">
      <c r="A144" s="121"/>
      <c r="B144" s="123"/>
      <c r="C144" s="123"/>
      <c r="D144" s="123"/>
      <c r="E144" s="123"/>
      <c r="F144" s="123"/>
      <c r="G144" s="123"/>
      <c r="H144" s="128" t="s">
        <v>180</v>
      </c>
      <c r="I144" s="128"/>
      <c r="J144" s="128"/>
      <c r="K144" s="128"/>
      <c r="L144" s="128"/>
      <c r="M144" s="128"/>
      <c r="N144" s="128"/>
      <c r="O144" s="129">
        <v>74</v>
      </c>
      <c r="P144" s="129"/>
      <c r="Q144" s="129"/>
      <c r="R144" s="129"/>
      <c r="S144" s="129"/>
      <c r="T144" s="129">
        <v>88</v>
      </c>
      <c r="U144" s="129"/>
      <c r="V144" s="129"/>
      <c r="W144" s="129"/>
      <c r="X144" s="129"/>
      <c r="Y144" s="129">
        <f t="shared" si="10"/>
        <v>162</v>
      </c>
      <c r="Z144" s="129"/>
      <c r="AA144" s="129"/>
      <c r="AB144" s="129"/>
      <c r="AC144" s="129"/>
      <c r="AD144" s="129"/>
      <c r="AE144" s="129">
        <v>51</v>
      </c>
      <c r="AF144" s="129"/>
      <c r="AG144" s="129"/>
      <c r="AH144" s="129"/>
      <c r="AI144" s="129"/>
      <c r="AJ144" s="142"/>
      <c r="AK144" s="142"/>
      <c r="AL144" s="142"/>
      <c r="AM144" s="142"/>
      <c r="AN144" s="142"/>
      <c r="AO144" s="142"/>
      <c r="AP144" s="128" t="s">
        <v>181</v>
      </c>
      <c r="AQ144" s="128"/>
      <c r="AR144" s="128"/>
      <c r="AS144" s="128"/>
      <c r="AT144" s="128"/>
      <c r="AU144" s="128"/>
      <c r="AV144" s="128"/>
      <c r="AW144" s="129">
        <v>12</v>
      </c>
      <c r="AX144" s="129"/>
      <c r="AY144" s="129"/>
      <c r="AZ144" s="129"/>
      <c r="BA144" s="129"/>
      <c r="BB144" s="129">
        <v>6</v>
      </c>
      <c r="BC144" s="129"/>
      <c r="BD144" s="129"/>
      <c r="BE144" s="129"/>
      <c r="BF144" s="129"/>
      <c r="BG144" s="129">
        <f t="shared" si="9"/>
        <v>18</v>
      </c>
      <c r="BH144" s="129"/>
      <c r="BI144" s="129"/>
      <c r="BJ144" s="129"/>
      <c r="BK144" s="129"/>
      <c r="BL144" s="129"/>
      <c r="BM144" s="130">
        <v>16</v>
      </c>
      <c r="BN144" s="130"/>
      <c r="BO144" s="130"/>
      <c r="BP144" s="130"/>
      <c r="BQ144" s="130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" customHeight="1">
      <c r="A145" s="121"/>
      <c r="B145" s="123"/>
      <c r="C145" s="123"/>
      <c r="D145" s="123"/>
      <c r="E145" s="123"/>
      <c r="F145" s="123"/>
      <c r="G145" s="123"/>
      <c r="H145" s="128" t="s">
        <v>182</v>
      </c>
      <c r="I145" s="128"/>
      <c r="J145" s="128"/>
      <c r="K145" s="128"/>
      <c r="L145" s="128"/>
      <c r="M145" s="128"/>
      <c r="N145" s="128"/>
      <c r="O145" s="129">
        <v>161</v>
      </c>
      <c r="P145" s="129"/>
      <c r="Q145" s="129"/>
      <c r="R145" s="129"/>
      <c r="S145" s="129"/>
      <c r="T145" s="129">
        <v>173</v>
      </c>
      <c r="U145" s="129"/>
      <c r="V145" s="129"/>
      <c r="W145" s="129"/>
      <c r="X145" s="129"/>
      <c r="Y145" s="129">
        <f t="shared" si="10"/>
        <v>334</v>
      </c>
      <c r="Z145" s="129"/>
      <c r="AA145" s="129"/>
      <c r="AB145" s="129"/>
      <c r="AC145" s="129"/>
      <c r="AD145" s="129"/>
      <c r="AE145" s="129">
        <v>95</v>
      </c>
      <c r="AF145" s="129"/>
      <c r="AG145" s="129"/>
      <c r="AH145" s="129"/>
      <c r="AI145" s="129"/>
      <c r="AJ145" s="142"/>
      <c r="AK145" s="142"/>
      <c r="AL145" s="142"/>
      <c r="AM145" s="142"/>
      <c r="AN145" s="142"/>
      <c r="AO145" s="142"/>
      <c r="AP145" s="128" t="s">
        <v>183</v>
      </c>
      <c r="AQ145" s="128"/>
      <c r="AR145" s="128"/>
      <c r="AS145" s="128"/>
      <c r="AT145" s="128"/>
      <c r="AU145" s="128"/>
      <c r="AV145" s="128"/>
      <c r="AW145" s="129">
        <v>181</v>
      </c>
      <c r="AX145" s="129"/>
      <c r="AY145" s="129"/>
      <c r="AZ145" s="129"/>
      <c r="BA145" s="129"/>
      <c r="BB145" s="129">
        <v>180</v>
      </c>
      <c r="BC145" s="129"/>
      <c r="BD145" s="129"/>
      <c r="BE145" s="129"/>
      <c r="BF145" s="129"/>
      <c r="BG145" s="129">
        <f t="shared" si="9"/>
        <v>361</v>
      </c>
      <c r="BH145" s="129"/>
      <c r="BI145" s="129"/>
      <c r="BJ145" s="129"/>
      <c r="BK145" s="129"/>
      <c r="BL145" s="129"/>
      <c r="BM145" s="130">
        <v>117</v>
      </c>
      <c r="BN145" s="130"/>
      <c r="BO145" s="130"/>
      <c r="BP145" s="130"/>
      <c r="BQ145" s="130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" customHeight="1">
      <c r="A146" s="121"/>
      <c r="B146" s="123"/>
      <c r="C146" s="123"/>
      <c r="D146" s="123"/>
      <c r="E146" s="123"/>
      <c r="F146" s="123"/>
      <c r="G146" s="123"/>
      <c r="H146" s="128" t="s">
        <v>184</v>
      </c>
      <c r="I146" s="128"/>
      <c r="J146" s="128"/>
      <c r="K146" s="128"/>
      <c r="L146" s="128"/>
      <c r="M146" s="128"/>
      <c r="N146" s="128"/>
      <c r="O146" s="129">
        <v>47</v>
      </c>
      <c r="P146" s="129"/>
      <c r="Q146" s="129"/>
      <c r="R146" s="129"/>
      <c r="S146" s="129"/>
      <c r="T146" s="129">
        <v>71</v>
      </c>
      <c r="U146" s="129"/>
      <c r="V146" s="129"/>
      <c r="W146" s="129"/>
      <c r="X146" s="129"/>
      <c r="Y146" s="129">
        <f t="shared" si="10"/>
        <v>118</v>
      </c>
      <c r="Z146" s="129"/>
      <c r="AA146" s="129"/>
      <c r="AB146" s="129"/>
      <c r="AC146" s="129"/>
      <c r="AD146" s="129"/>
      <c r="AE146" s="129">
        <v>38</v>
      </c>
      <c r="AF146" s="129"/>
      <c r="AG146" s="129"/>
      <c r="AH146" s="129"/>
      <c r="AI146" s="129"/>
      <c r="AJ146" s="142"/>
      <c r="AK146" s="142"/>
      <c r="AL146" s="142"/>
      <c r="AM146" s="142"/>
      <c r="AN146" s="142"/>
      <c r="AO146" s="142"/>
      <c r="AP146" s="128" t="s">
        <v>185</v>
      </c>
      <c r="AQ146" s="128"/>
      <c r="AR146" s="128"/>
      <c r="AS146" s="128"/>
      <c r="AT146" s="128"/>
      <c r="AU146" s="128"/>
      <c r="AV146" s="128"/>
      <c r="AW146" s="129">
        <v>128</v>
      </c>
      <c r="AX146" s="129"/>
      <c r="AY146" s="129"/>
      <c r="AZ146" s="129"/>
      <c r="BA146" s="129"/>
      <c r="BB146" s="129">
        <v>144</v>
      </c>
      <c r="BC146" s="129"/>
      <c r="BD146" s="129"/>
      <c r="BE146" s="129"/>
      <c r="BF146" s="129"/>
      <c r="BG146" s="129">
        <f t="shared" si="9"/>
        <v>272</v>
      </c>
      <c r="BH146" s="129"/>
      <c r="BI146" s="129"/>
      <c r="BJ146" s="129"/>
      <c r="BK146" s="129"/>
      <c r="BL146" s="129"/>
      <c r="BM146" s="130">
        <v>73</v>
      </c>
      <c r="BN146" s="130"/>
      <c r="BO146" s="130"/>
      <c r="BP146" s="130"/>
      <c r="BQ146" s="130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" customHeight="1">
      <c r="A147" s="121"/>
      <c r="B147" s="123"/>
      <c r="C147" s="123"/>
      <c r="D147" s="123"/>
      <c r="E147" s="123"/>
      <c r="F147" s="123"/>
      <c r="G147" s="123"/>
      <c r="H147" s="128" t="s">
        <v>186</v>
      </c>
      <c r="I147" s="128"/>
      <c r="J147" s="128"/>
      <c r="K147" s="128"/>
      <c r="L147" s="128"/>
      <c r="M147" s="128"/>
      <c r="N147" s="128"/>
      <c r="O147" s="129">
        <v>88</v>
      </c>
      <c r="P147" s="129"/>
      <c r="Q147" s="129"/>
      <c r="R147" s="129"/>
      <c r="S147" s="129"/>
      <c r="T147" s="129">
        <v>88</v>
      </c>
      <c r="U147" s="129"/>
      <c r="V147" s="129"/>
      <c r="W147" s="129"/>
      <c r="X147" s="129"/>
      <c r="Y147" s="129">
        <f t="shared" si="10"/>
        <v>176</v>
      </c>
      <c r="Z147" s="129"/>
      <c r="AA147" s="129"/>
      <c r="AB147" s="129"/>
      <c r="AC147" s="129"/>
      <c r="AD147" s="129"/>
      <c r="AE147" s="129">
        <v>55</v>
      </c>
      <c r="AF147" s="129"/>
      <c r="AG147" s="129"/>
      <c r="AH147" s="129"/>
      <c r="AI147" s="129"/>
      <c r="AJ147" s="142"/>
      <c r="AK147" s="142"/>
      <c r="AL147" s="142"/>
      <c r="AM147" s="142"/>
      <c r="AN147" s="142"/>
      <c r="AO147" s="142"/>
      <c r="AP147" s="128" t="s">
        <v>187</v>
      </c>
      <c r="AQ147" s="128"/>
      <c r="AR147" s="128"/>
      <c r="AS147" s="128"/>
      <c r="AT147" s="128"/>
      <c r="AU147" s="128"/>
      <c r="AV147" s="128"/>
      <c r="AW147" s="129">
        <v>431</v>
      </c>
      <c r="AX147" s="129"/>
      <c r="AY147" s="129"/>
      <c r="AZ147" s="129"/>
      <c r="BA147" s="129"/>
      <c r="BB147" s="129">
        <v>486</v>
      </c>
      <c r="BC147" s="129"/>
      <c r="BD147" s="129"/>
      <c r="BE147" s="129"/>
      <c r="BF147" s="129"/>
      <c r="BG147" s="129">
        <f t="shared" si="9"/>
        <v>917</v>
      </c>
      <c r="BH147" s="129"/>
      <c r="BI147" s="129"/>
      <c r="BJ147" s="129"/>
      <c r="BK147" s="129"/>
      <c r="BL147" s="129"/>
      <c r="BM147" s="130">
        <v>372</v>
      </c>
      <c r="BN147" s="130"/>
      <c r="BO147" s="130"/>
      <c r="BP147" s="130"/>
      <c r="BQ147" s="130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" customHeight="1">
      <c r="A148" s="121"/>
      <c r="B148" s="123"/>
      <c r="C148" s="123"/>
      <c r="D148" s="123"/>
      <c r="E148" s="123"/>
      <c r="F148" s="123"/>
      <c r="G148" s="123"/>
      <c r="H148" s="128" t="s">
        <v>188</v>
      </c>
      <c r="I148" s="128"/>
      <c r="J148" s="128"/>
      <c r="K148" s="128"/>
      <c r="L148" s="128"/>
      <c r="M148" s="128"/>
      <c r="N148" s="128"/>
      <c r="O148" s="129">
        <v>44</v>
      </c>
      <c r="P148" s="129"/>
      <c r="Q148" s="129"/>
      <c r="R148" s="129"/>
      <c r="S148" s="129"/>
      <c r="T148" s="129">
        <v>41</v>
      </c>
      <c r="U148" s="129"/>
      <c r="V148" s="129"/>
      <c r="W148" s="129"/>
      <c r="X148" s="129"/>
      <c r="Y148" s="129">
        <f t="shared" si="10"/>
        <v>85</v>
      </c>
      <c r="Z148" s="129"/>
      <c r="AA148" s="129"/>
      <c r="AB148" s="129"/>
      <c r="AC148" s="129"/>
      <c r="AD148" s="129"/>
      <c r="AE148" s="129">
        <v>31</v>
      </c>
      <c r="AF148" s="129"/>
      <c r="AG148" s="129"/>
      <c r="AH148" s="129"/>
      <c r="AI148" s="129"/>
      <c r="AJ148" s="142"/>
      <c r="AK148" s="142"/>
      <c r="AL148" s="142"/>
      <c r="AM148" s="142"/>
      <c r="AN148" s="142"/>
      <c r="AO148" s="142"/>
      <c r="AP148" s="128" t="s">
        <v>189</v>
      </c>
      <c r="AQ148" s="128"/>
      <c r="AR148" s="128"/>
      <c r="AS148" s="128"/>
      <c r="AT148" s="128"/>
      <c r="AU148" s="128"/>
      <c r="AV148" s="128"/>
      <c r="AW148" s="129">
        <v>681</v>
      </c>
      <c r="AX148" s="129"/>
      <c r="AY148" s="129"/>
      <c r="AZ148" s="129"/>
      <c r="BA148" s="129"/>
      <c r="BB148" s="129">
        <v>748</v>
      </c>
      <c r="BC148" s="129"/>
      <c r="BD148" s="129"/>
      <c r="BE148" s="129"/>
      <c r="BF148" s="129"/>
      <c r="BG148" s="129">
        <f t="shared" si="9"/>
        <v>1429</v>
      </c>
      <c r="BH148" s="129"/>
      <c r="BI148" s="129"/>
      <c r="BJ148" s="129"/>
      <c r="BK148" s="129"/>
      <c r="BL148" s="129"/>
      <c r="BM148" s="130">
        <v>489</v>
      </c>
      <c r="BN148" s="130"/>
      <c r="BO148" s="130"/>
      <c r="BP148" s="130"/>
      <c r="BQ148" s="130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" customHeight="1">
      <c r="A149" s="121"/>
      <c r="B149" s="123"/>
      <c r="C149" s="123"/>
      <c r="D149" s="123"/>
      <c r="E149" s="123"/>
      <c r="F149" s="123"/>
      <c r="G149" s="123"/>
      <c r="H149" s="128" t="s">
        <v>190</v>
      </c>
      <c r="I149" s="128"/>
      <c r="J149" s="128"/>
      <c r="K149" s="128"/>
      <c r="L149" s="128"/>
      <c r="M149" s="128"/>
      <c r="N149" s="128"/>
      <c r="O149" s="129">
        <v>231</v>
      </c>
      <c r="P149" s="129"/>
      <c r="Q149" s="129"/>
      <c r="R149" s="129"/>
      <c r="S149" s="129"/>
      <c r="T149" s="129">
        <v>317</v>
      </c>
      <c r="U149" s="129"/>
      <c r="V149" s="129"/>
      <c r="W149" s="129"/>
      <c r="X149" s="129"/>
      <c r="Y149" s="129">
        <f t="shared" si="10"/>
        <v>548</v>
      </c>
      <c r="Z149" s="129"/>
      <c r="AA149" s="129"/>
      <c r="AB149" s="129"/>
      <c r="AC149" s="129"/>
      <c r="AD149" s="129"/>
      <c r="AE149" s="129">
        <v>208</v>
      </c>
      <c r="AF149" s="129"/>
      <c r="AG149" s="129"/>
      <c r="AH149" s="129"/>
      <c r="AI149" s="129"/>
      <c r="AJ149" s="142"/>
      <c r="AK149" s="142"/>
      <c r="AL149" s="142"/>
      <c r="AM149" s="142"/>
      <c r="AN149" s="142"/>
      <c r="AO149" s="142"/>
      <c r="AP149" s="128" t="s">
        <v>191</v>
      </c>
      <c r="AQ149" s="128"/>
      <c r="AR149" s="128"/>
      <c r="AS149" s="128"/>
      <c r="AT149" s="128"/>
      <c r="AU149" s="128"/>
      <c r="AV149" s="128"/>
      <c r="AW149" s="129">
        <v>13</v>
      </c>
      <c r="AX149" s="129"/>
      <c r="AY149" s="129"/>
      <c r="AZ149" s="129"/>
      <c r="BA149" s="129"/>
      <c r="BB149" s="129">
        <v>22</v>
      </c>
      <c r="BC149" s="129"/>
      <c r="BD149" s="129"/>
      <c r="BE149" s="129"/>
      <c r="BF149" s="129"/>
      <c r="BG149" s="129">
        <f t="shared" si="9"/>
        <v>35</v>
      </c>
      <c r="BH149" s="129"/>
      <c r="BI149" s="129"/>
      <c r="BJ149" s="129"/>
      <c r="BK149" s="129"/>
      <c r="BL149" s="129"/>
      <c r="BM149" s="130">
        <v>15</v>
      </c>
      <c r="BN149" s="130"/>
      <c r="BO149" s="130"/>
      <c r="BP149" s="130"/>
      <c r="BQ149" s="130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" customHeight="1">
      <c r="A150" s="121"/>
      <c r="B150" s="123"/>
      <c r="C150" s="123"/>
      <c r="D150" s="123"/>
      <c r="E150" s="123"/>
      <c r="F150" s="123"/>
      <c r="G150" s="123"/>
      <c r="H150" s="128" t="s">
        <v>192</v>
      </c>
      <c r="I150" s="128"/>
      <c r="J150" s="128"/>
      <c r="K150" s="128"/>
      <c r="L150" s="128"/>
      <c r="M150" s="128"/>
      <c r="N150" s="128"/>
      <c r="O150" s="129">
        <v>103</v>
      </c>
      <c r="P150" s="129"/>
      <c r="Q150" s="129"/>
      <c r="R150" s="129"/>
      <c r="S150" s="129"/>
      <c r="T150" s="129">
        <v>105</v>
      </c>
      <c r="U150" s="129"/>
      <c r="V150" s="129"/>
      <c r="W150" s="129"/>
      <c r="X150" s="129"/>
      <c r="Y150" s="129">
        <f t="shared" si="10"/>
        <v>208</v>
      </c>
      <c r="Z150" s="129"/>
      <c r="AA150" s="129"/>
      <c r="AB150" s="129"/>
      <c r="AC150" s="129"/>
      <c r="AD150" s="129"/>
      <c r="AE150" s="129">
        <v>67</v>
      </c>
      <c r="AF150" s="129"/>
      <c r="AG150" s="129"/>
      <c r="AH150" s="129"/>
      <c r="AI150" s="129"/>
      <c r="AJ150" s="142"/>
      <c r="AK150" s="142"/>
      <c r="AL150" s="142"/>
      <c r="AM150" s="142"/>
      <c r="AN150" s="142"/>
      <c r="AO150" s="142"/>
      <c r="AP150" s="131" t="s">
        <v>193</v>
      </c>
      <c r="AQ150" s="131"/>
      <c r="AR150" s="131"/>
      <c r="AS150" s="131"/>
      <c r="AT150" s="131"/>
      <c r="AU150" s="131"/>
      <c r="AV150" s="131"/>
      <c r="AW150" s="132">
        <v>625</v>
      </c>
      <c r="AX150" s="132"/>
      <c r="AY150" s="132"/>
      <c r="AZ150" s="132"/>
      <c r="BA150" s="132"/>
      <c r="BB150" s="132">
        <v>669</v>
      </c>
      <c r="BC150" s="132"/>
      <c r="BD150" s="132"/>
      <c r="BE150" s="132"/>
      <c r="BF150" s="132"/>
      <c r="BG150" s="132">
        <f t="shared" si="9"/>
        <v>1294</v>
      </c>
      <c r="BH150" s="132"/>
      <c r="BI150" s="132"/>
      <c r="BJ150" s="132"/>
      <c r="BK150" s="132"/>
      <c r="BL150" s="132"/>
      <c r="BM150" s="133">
        <v>457</v>
      </c>
      <c r="BN150" s="133"/>
      <c r="BO150" s="133"/>
      <c r="BP150" s="133"/>
      <c r="BQ150" s="133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" customHeight="1">
      <c r="A151" s="121"/>
      <c r="B151" s="123"/>
      <c r="C151" s="123"/>
      <c r="D151" s="123"/>
      <c r="E151" s="123"/>
      <c r="F151" s="123"/>
      <c r="G151" s="123"/>
      <c r="H151" s="128" t="s">
        <v>194</v>
      </c>
      <c r="I151" s="128"/>
      <c r="J151" s="128"/>
      <c r="K151" s="128"/>
      <c r="L151" s="128"/>
      <c r="M151" s="128"/>
      <c r="N151" s="128"/>
      <c r="O151" s="129">
        <v>119</v>
      </c>
      <c r="P151" s="129"/>
      <c r="Q151" s="129"/>
      <c r="R151" s="129"/>
      <c r="S151" s="129"/>
      <c r="T151" s="129">
        <v>128</v>
      </c>
      <c r="U151" s="129"/>
      <c r="V151" s="129"/>
      <c r="W151" s="129"/>
      <c r="X151" s="129"/>
      <c r="Y151" s="129">
        <f t="shared" si="10"/>
        <v>247</v>
      </c>
      <c r="Z151" s="129"/>
      <c r="AA151" s="129"/>
      <c r="AB151" s="129"/>
      <c r="AC151" s="129"/>
      <c r="AD151" s="129"/>
      <c r="AE151" s="129">
        <v>82</v>
      </c>
      <c r="AF151" s="129"/>
      <c r="AG151" s="129"/>
      <c r="AH151" s="129"/>
      <c r="AI151" s="129"/>
      <c r="AJ151" s="142"/>
      <c r="AK151" s="142"/>
      <c r="AL151" s="142"/>
      <c r="AM151" s="142"/>
      <c r="AN151" s="142"/>
      <c r="AO151" s="142"/>
      <c r="AP151" s="134" t="s">
        <v>128</v>
      </c>
      <c r="AQ151" s="134"/>
      <c r="AR151" s="134"/>
      <c r="AS151" s="134"/>
      <c r="AT151" s="134"/>
      <c r="AU151" s="134"/>
      <c r="AV151" s="134"/>
      <c r="AW151" s="135">
        <f>SUM(AW138:BA150)</f>
        <v>4098</v>
      </c>
      <c r="AX151" s="135"/>
      <c r="AY151" s="135"/>
      <c r="AZ151" s="135"/>
      <c r="BA151" s="135"/>
      <c r="BB151" s="135">
        <f>SUM(BB138:BF150)</f>
        <v>4448</v>
      </c>
      <c r="BC151" s="135"/>
      <c r="BD151" s="135"/>
      <c r="BE151" s="135"/>
      <c r="BF151" s="135"/>
      <c r="BG151" s="135">
        <f>SUM(BG138:BL150)</f>
        <v>8546</v>
      </c>
      <c r="BH151" s="135"/>
      <c r="BI151" s="135"/>
      <c r="BJ151" s="135"/>
      <c r="BK151" s="135"/>
      <c r="BL151" s="135"/>
      <c r="BM151" s="136">
        <f>SUM(BM138:BQ150)</f>
        <v>2944</v>
      </c>
      <c r="BN151" s="136"/>
      <c r="BO151" s="136"/>
      <c r="BP151" s="136"/>
      <c r="BQ151" s="136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" customHeight="1">
      <c r="A152" s="121"/>
      <c r="B152" s="123"/>
      <c r="C152" s="123"/>
      <c r="D152" s="123"/>
      <c r="E152" s="123"/>
      <c r="F152" s="123"/>
      <c r="G152" s="123"/>
      <c r="H152" s="131" t="s">
        <v>195</v>
      </c>
      <c r="I152" s="131"/>
      <c r="J152" s="131"/>
      <c r="K152" s="131"/>
      <c r="L152" s="131"/>
      <c r="M152" s="131"/>
      <c r="N152" s="131"/>
      <c r="O152" s="132">
        <v>92</v>
      </c>
      <c r="P152" s="132"/>
      <c r="Q152" s="132"/>
      <c r="R152" s="132"/>
      <c r="S152" s="132"/>
      <c r="T152" s="132">
        <v>95</v>
      </c>
      <c r="U152" s="132"/>
      <c r="V152" s="132"/>
      <c r="W152" s="132"/>
      <c r="X152" s="132"/>
      <c r="Y152" s="132">
        <f t="shared" si="10"/>
        <v>187</v>
      </c>
      <c r="Z152" s="132"/>
      <c r="AA152" s="132"/>
      <c r="AB152" s="132"/>
      <c r="AC152" s="132"/>
      <c r="AD152" s="132"/>
      <c r="AE152" s="132">
        <v>61</v>
      </c>
      <c r="AF152" s="132"/>
      <c r="AG152" s="132"/>
      <c r="AH152" s="132"/>
      <c r="AI152" s="132"/>
      <c r="AJ152" s="126" t="s">
        <v>21</v>
      </c>
      <c r="AK152" s="126"/>
      <c r="AL152" s="126"/>
      <c r="AM152" s="126"/>
      <c r="AN152" s="126"/>
      <c r="AO152" s="126"/>
      <c r="AP152" s="137" t="s">
        <v>196</v>
      </c>
      <c r="AQ152" s="137"/>
      <c r="AR152" s="137"/>
      <c r="AS152" s="137"/>
      <c r="AT152" s="137"/>
      <c r="AU152" s="137"/>
      <c r="AV152" s="137"/>
      <c r="AW152" s="138">
        <v>193</v>
      </c>
      <c r="AX152" s="138"/>
      <c r="AY152" s="138"/>
      <c r="AZ152" s="138"/>
      <c r="BA152" s="138"/>
      <c r="BB152" s="138">
        <v>229</v>
      </c>
      <c r="BC152" s="138"/>
      <c r="BD152" s="138"/>
      <c r="BE152" s="138"/>
      <c r="BF152" s="138"/>
      <c r="BG152" s="138">
        <f aca="true" t="shared" si="11" ref="BG152:BG171">AW152+BB152</f>
        <v>422</v>
      </c>
      <c r="BH152" s="138"/>
      <c r="BI152" s="138"/>
      <c r="BJ152" s="138"/>
      <c r="BK152" s="138"/>
      <c r="BL152" s="138"/>
      <c r="BM152" s="139">
        <v>157</v>
      </c>
      <c r="BN152" s="139"/>
      <c r="BO152" s="139"/>
      <c r="BP152" s="139"/>
      <c r="BQ152" s="139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" customHeight="1">
      <c r="A153" s="121"/>
      <c r="B153" s="123"/>
      <c r="C153" s="123"/>
      <c r="D153" s="123"/>
      <c r="E153" s="123"/>
      <c r="F153" s="123"/>
      <c r="G153" s="123"/>
      <c r="H153" s="134" t="s">
        <v>128</v>
      </c>
      <c r="I153" s="134"/>
      <c r="J153" s="134"/>
      <c r="K153" s="134"/>
      <c r="L153" s="134"/>
      <c r="M153" s="134"/>
      <c r="N153" s="134"/>
      <c r="O153" s="135">
        <f>SUM(O140:S152)</f>
        <v>1216</v>
      </c>
      <c r="P153" s="135"/>
      <c r="Q153" s="135"/>
      <c r="R153" s="135"/>
      <c r="S153" s="135"/>
      <c r="T153" s="135">
        <f>SUM(T140:X152)</f>
        <v>1370</v>
      </c>
      <c r="U153" s="135"/>
      <c r="V153" s="135"/>
      <c r="W153" s="135"/>
      <c r="X153" s="135"/>
      <c r="Y153" s="135">
        <f>SUM(Y140:Y152)</f>
        <v>2586</v>
      </c>
      <c r="Z153" s="135"/>
      <c r="AA153" s="135"/>
      <c r="AB153" s="135"/>
      <c r="AC153" s="135"/>
      <c r="AD153" s="135"/>
      <c r="AE153" s="136">
        <f>SUM(AE140:AI152)</f>
        <v>866</v>
      </c>
      <c r="AF153" s="136"/>
      <c r="AG153" s="136"/>
      <c r="AH153" s="136"/>
      <c r="AI153" s="136"/>
      <c r="AJ153" s="126"/>
      <c r="AK153" s="126"/>
      <c r="AL153" s="126"/>
      <c r="AM153" s="126"/>
      <c r="AN153" s="126"/>
      <c r="AO153" s="126"/>
      <c r="AP153" s="128" t="s">
        <v>197</v>
      </c>
      <c r="AQ153" s="128"/>
      <c r="AR153" s="128"/>
      <c r="AS153" s="128"/>
      <c r="AT153" s="128"/>
      <c r="AU153" s="128"/>
      <c r="AV153" s="128"/>
      <c r="AW153" s="129">
        <v>303</v>
      </c>
      <c r="AX153" s="129"/>
      <c r="AY153" s="129"/>
      <c r="AZ153" s="129"/>
      <c r="BA153" s="129"/>
      <c r="BB153" s="129">
        <v>369</v>
      </c>
      <c r="BC153" s="129"/>
      <c r="BD153" s="129"/>
      <c r="BE153" s="129"/>
      <c r="BF153" s="129"/>
      <c r="BG153" s="129">
        <f t="shared" si="11"/>
        <v>672</v>
      </c>
      <c r="BH153" s="129"/>
      <c r="BI153" s="129"/>
      <c r="BJ153" s="129"/>
      <c r="BK153" s="129"/>
      <c r="BL153" s="129"/>
      <c r="BM153" s="130">
        <v>280</v>
      </c>
      <c r="BN153" s="130"/>
      <c r="BO153" s="130"/>
      <c r="BP153" s="130"/>
      <c r="BQ153" s="130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" customHeight="1">
      <c r="A154" s="121"/>
      <c r="B154" s="123" t="s">
        <v>15</v>
      </c>
      <c r="C154" s="123"/>
      <c r="D154" s="123"/>
      <c r="E154" s="123"/>
      <c r="F154" s="123"/>
      <c r="G154" s="123"/>
      <c r="H154" s="137" t="s">
        <v>198</v>
      </c>
      <c r="I154" s="137"/>
      <c r="J154" s="137"/>
      <c r="K154" s="137"/>
      <c r="L154" s="137"/>
      <c r="M154" s="137"/>
      <c r="N154" s="137"/>
      <c r="O154" s="138">
        <v>1042</v>
      </c>
      <c r="P154" s="138"/>
      <c r="Q154" s="138"/>
      <c r="R154" s="138"/>
      <c r="S154" s="138"/>
      <c r="T154" s="138">
        <v>1132</v>
      </c>
      <c r="U154" s="138"/>
      <c r="V154" s="138"/>
      <c r="W154" s="138"/>
      <c r="X154" s="138"/>
      <c r="Y154" s="138">
        <f aca="true" t="shared" si="12" ref="Y154:Y161">O154+T154</f>
        <v>2174</v>
      </c>
      <c r="Z154" s="138"/>
      <c r="AA154" s="138"/>
      <c r="AB154" s="138"/>
      <c r="AC154" s="138"/>
      <c r="AD154" s="138"/>
      <c r="AE154" s="138">
        <v>798</v>
      </c>
      <c r="AF154" s="138"/>
      <c r="AG154" s="138"/>
      <c r="AH154" s="138"/>
      <c r="AI154" s="138"/>
      <c r="AJ154" s="126"/>
      <c r="AK154" s="126"/>
      <c r="AL154" s="126"/>
      <c r="AM154" s="126"/>
      <c r="AN154" s="126"/>
      <c r="AO154" s="126"/>
      <c r="AP154" s="128" t="s">
        <v>199</v>
      </c>
      <c r="AQ154" s="128"/>
      <c r="AR154" s="128"/>
      <c r="AS154" s="128"/>
      <c r="AT154" s="128"/>
      <c r="AU154" s="128"/>
      <c r="AV154" s="128"/>
      <c r="AW154" s="129">
        <v>313</v>
      </c>
      <c r="AX154" s="129"/>
      <c r="AY154" s="129"/>
      <c r="AZ154" s="129"/>
      <c r="BA154" s="129"/>
      <c r="BB154" s="129">
        <v>346</v>
      </c>
      <c r="BC154" s="129"/>
      <c r="BD154" s="129"/>
      <c r="BE154" s="129"/>
      <c r="BF154" s="129"/>
      <c r="BG154" s="129">
        <f t="shared" si="11"/>
        <v>659</v>
      </c>
      <c r="BH154" s="129"/>
      <c r="BI154" s="129"/>
      <c r="BJ154" s="129"/>
      <c r="BK154" s="129"/>
      <c r="BL154" s="129"/>
      <c r="BM154" s="130">
        <v>251</v>
      </c>
      <c r="BN154" s="130"/>
      <c r="BO154" s="130"/>
      <c r="BP154" s="130"/>
      <c r="BQ154" s="130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" customHeight="1">
      <c r="A155" s="121"/>
      <c r="B155" s="123"/>
      <c r="C155" s="123"/>
      <c r="D155" s="123"/>
      <c r="E155" s="123"/>
      <c r="F155" s="123"/>
      <c r="G155" s="123"/>
      <c r="H155" s="128" t="s">
        <v>200</v>
      </c>
      <c r="I155" s="128"/>
      <c r="J155" s="128"/>
      <c r="K155" s="128"/>
      <c r="L155" s="128"/>
      <c r="M155" s="128"/>
      <c r="N155" s="128"/>
      <c r="O155" s="129">
        <v>166</v>
      </c>
      <c r="P155" s="129"/>
      <c r="Q155" s="129"/>
      <c r="R155" s="129"/>
      <c r="S155" s="129"/>
      <c r="T155" s="129">
        <v>202</v>
      </c>
      <c r="U155" s="129"/>
      <c r="V155" s="129"/>
      <c r="W155" s="129"/>
      <c r="X155" s="129"/>
      <c r="Y155" s="129">
        <f t="shared" si="12"/>
        <v>368</v>
      </c>
      <c r="Z155" s="129"/>
      <c r="AA155" s="129"/>
      <c r="AB155" s="129"/>
      <c r="AC155" s="129"/>
      <c r="AD155" s="129"/>
      <c r="AE155" s="129">
        <v>149</v>
      </c>
      <c r="AF155" s="129"/>
      <c r="AG155" s="129"/>
      <c r="AH155" s="129"/>
      <c r="AI155" s="129"/>
      <c r="AJ155" s="126"/>
      <c r="AK155" s="126"/>
      <c r="AL155" s="126"/>
      <c r="AM155" s="126"/>
      <c r="AN155" s="126"/>
      <c r="AO155" s="126"/>
      <c r="AP155" s="128" t="s">
        <v>201</v>
      </c>
      <c r="AQ155" s="128"/>
      <c r="AR155" s="128"/>
      <c r="AS155" s="128"/>
      <c r="AT155" s="128"/>
      <c r="AU155" s="128"/>
      <c r="AV155" s="128"/>
      <c r="AW155" s="129">
        <v>344</v>
      </c>
      <c r="AX155" s="129"/>
      <c r="AY155" s="129"/>
      <c r="AZ155" s="129"/>
      <c r="BA155" s="129"/>
      <c r="BB155" s="129">
        <v>414</v>
      </c>
      <c r="BC155" s="129"/>
      <c r="BD155" s="129"/>
      <c r="BE155" s="129"/>
      <c r="BF155" s="129"/>
      <c r="BG155" s="129">
        <f t="shared" si="11"/>
        <v>758</v>
      </c>
      <c r="BH155" s="129"/>
      <c r="BI155" s="129"/>
      <c r="BJ155" s="129"/>
      <c r="BK155" s="129"/>
      <c r="BL155" s="129"/>
      <c r="BM155" s="130">
        <v>278</v>
      </c>
      <c r="BN155" s="130"/>
      <c r="BO155" s="130"/>
      <c r="BP155" s="130"/>
      <c r="BQ155" s="130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" customHeight="1">
      <c r="A156" s="121"/>
      <c r="B156" s="123"/>
      <c r="C156" s="123"/>
      <c r="D156" s="123"/>
      <c r="E156" s="123"/>
      <c r="F156" s="123"/>
      <c r="G156" s="123"/>
      <c r="H156" s="128" t="s">
        <v>202</v>
      </c>
      <c r="I156" s="128"/>
      <c r="J156" s="128"/>
      <c r="K156" s="128"/>
      <c r="L156" s="128"/>
      <c r="M156" s="128"/>
      <c r="N156" s="128"/>
      <c r="O156" s="129">
        <v>346</v>
      </c>
      <c r="P156" s="129"/>
      <c r="Q156" s="129"/>
      <c r="R156" s="129"/>
      <c r="S156" s="129"/>
      <c r="T156" s="129">
        <v>381</v>
      </c>
      <c r="U156" s="129"/>
      <c r="V156" s="129"/>
      <c r="W156" s="129"/>
      <c r="X156" s="129"/>
      <c r="Y156" s="129">
        <f t="shared" si="12"/>
        <v>727</v>
      </c>
      <c r="Z156" s="129"/>
      <c r="AA156" s="129"/>
      <c r="AB156" s="129"/>
      <c r="AC156" s="129"/>
      <c r="AD156" s="129"/>
      <c r="AE156" s="129">
        <v>321</v>
      </c>
      <c r="AF156" s="129"/>
      <c r="AG156" s="129"/>
      <c r="AH156" s="129"/>
      <c r="AI156" s="129"/>
      <c r="AJ156" s="126"/>
      <c r="AK156" s="126"/>
      <c r="AL156" s="126"/>
      <c r="AM156" s="126"/>
      <c r="AN156" s="126"/>
      <c r="AO156" s="126"/>
      <c r="AP156" s="128" t="s">
        <v>203</v>
      </c>
      <c r="AQ156" s="128"/>
      <c r="AR156" s="128"/>
      <c r="AS156" s="128"/>
      <c r="AT156" s="128"/>
      <c r="AU156" s="128"/>
      <c r="AV156" s="128"/>
      <c r="AW156" s="129">
        <v>539</v>
      </c>
      <c r="AX156" s="129"/>
      <c r="AY156" s="129"/>
      <c r="AZ156" s="129"/>
      <c r="BA156" s="129"/>
      <c r="BB156" s="129">
        <v>585</v>
      </c>
      <c r="BC156" s="129"/>
      <c r="BD156" s="129"/>
      <c r="BE156" s="129"/>
      <c r="BF156" s="129"/>
      <c r="BG156" s="129">
        <f t="shared" si="11"/>
        <v>1124</v>
      </c>
      <c r="BH156" s="129"/>
      <c r="BI156" s="129"/>
      <c r="BJ156" s="129"/>
      <c r="BK156" s="129"/>
      <c r="BL156" s="129"/>
      <c r="BM156" s="130">
        <v>434</v>
      </c>
      <c r="BN156" s="130"/>
      <c r="BO156" s="130"/>
      <c r="BP156" s="130"/>
      <c r="BQ156" s="130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" customHeight="1">
      <c r="A157" s="121"/>
      <c r="B157" s="123"/>
      <c r="C157" s="123"/>
      <c r="D157" s="123"/>
      <c r="E157" s="123"/>
      <c r="F157" s="123"/>
      <c r="G157" s="123"/>
      <c r="H157" s="128" t="s">
        <v>204</v>
      </c>
      <c r="I157" s="128"/>
      <c r="J157" s="128"/>
      <c r="K157" s="128"/>
      <c r="L157" s="128"/>
      <c r="M157" s="128"/>
      <c r="N157" s="128"/>
      <c r="O157" s="129">
        <v>145</v>
      </c>
      <c r="P157" s="129"/>
      <c r="Q157" s="129"/>
      <c r="R157" s="129"/>
      <c r="S157" s="129"/>
      <c r="T157" s="129">
        <v>182</v>
      </c>
      <c r="U157" s="129"/>
      <c r="V157" s="129"/>
      <c r="W157" s="129"/>
      <c r="X157" s="129"/>
      <c r="Y157" s="129">
        <f t="shared" si="12"/>
        <v>327</v>
      </c>
      <c r="Z157" s="129"/>
      <c r="AA157" s="129"/>
      <c r="AB157" s="129"/>
      <c r="AC157" s="129"/>
      <c r="AD157" s="129"/>
      <c r="AE157" s="129">
        <v>124</v>
      </c>
      <c r="AF157" s="129"/>
      <c r="AG157" s="129"/>
      <c r="AH157" s="129"/>
      <c r="AI157" s="129"/>
      <c r="AJ157" s="126"/>
      <c r="AK157" s="126"/>
      <c r="AL157" s="126"/>
      <c r="AM157" s="126"/>
      <c r="AN157" s="126"/>
      <c r="AO157" s="126"/>
      <c r="AP157" s="128" t="s">
        <v>205</v>
      </c>
      <c r="AQ157" s="128"/>
      <c r="AR157" s="128"/>
      <c r="AS157" s="128"/>
      <c r="AT157" s="128"/>
      <c r="AU157" s="128"/>
      <c r="AV157" s="128"/>
      <c r="AW157" s="129">
        <v>87</v>
      </c>
      <c r="AX157" s="129"/>
      <c r="AY157" s="129"/>
      <c r="AZ157" s="129"/>
      <c r="BA157" s="129"/>
      <c r="BB157" s="129">
        <v>116</v>
      </c>
      <c r="BC157" s="129"/>
      <c r="BD157" s="129"/>
      <c r="BE157" s="129"/>
      <c r="BF157" s="129"/>
      <c r="BG157" s="129">
        <f t="shared" si="11"/>
        <v>203</v>
      </c>
      <c r="BH157" s="129"/>
      <c r="BI157" s="129"/>
      <c r="BJ157" s="129"/>
      <c r="BK157" s="129"/>
      <c r="BL157" s="129"/>
      <c r="BM157" s="130">
        <v>71</v>
      </c>
      <c r="BN157" s="130"/>
      <c r="BO157" s="130"/>
      <c r="BP157" s="130"/>
      <c r="BQ157" s="130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" customHeight="1">
      <c r="A158" s="121"/>
      <c r="B158" s="123"/>
      <c r="C158" s="123"/>
      <c r="D158" s="123"/>
      <c r="E158" s="123"/>
      <c r="F158" s="123"/>
      <c r="G158" s="123"/>
      <c r="H158" s="128" t="s">
        <v>206</v>
      </c>
      <c r="I158" s="128"/>
      <c r="J158" s="128"/>
      <c r="K158" s="128"/>
      <c r="L158" s="128"/>
      <c r="M158" s="128"/>
      <c r="N158" s="128"/>
      <c r="O158" s="129">
        <v>704</v>
      </c>
      <c r="P158" s="129"/>
      <c r="Q158" s="129"/>
      <c r="R158" s="129"/>
      <c r="S158" s="129"/>
      <c r="T158" s="129">
        <v>805</v>
      </c>
      <c r="U158" s="129"/>
      <c r="V158" s="129"/>
      <c r="W158" s="129"/>
      <c r="X158" s="129"/>
      <c r="Y158" s="129">
        <f t="shared" si="12"/>
        <v>1509</v>
      </c>
      <c r="Z158" s="129"/>
      <c r="AA158" s="129"/>
      <c r="AB158" s="129"/>
      <c r="AC158" s="129"/>
      <c r="AD158" s="129"/>
      <c r="AE158" s="129">
        <v>539</v>
      </c>
      <c r="AF158" s="129"/>
      <c r="AG158" s="129"/>
      <c r="AH158" s="129"/>
      <c r="AI158" s="129"/>
      <c r="AJ158" s="126"/>
      <c r="AK158" s="126"/>
      <c r="AL158" s="126"/>
      <c r="AM158" s="126"/>
      <c r="AN158" s="126"/>
      <c r="AO158" s="126"/>
      <c r="AP158" s="128" t="s">
        <v>207</v>
      </c>
      <c r="AQ158" s="128"/>
      <c r="AR158" s="128"/>
      <c r="AS158" s="128"/>
      <c r="AT158" s="128"/>
      <c r="AU158" s="128"/>
      <c r="AV158" s="128"/>
      <c r="AW158" s="129">
        <v>333</v>
      </c>
      <c r="AX158" s="129"/>
      <c r="AY158" s="129"/>
      <c r="AZ158" s="129"/>
      <c r="BA158" s="129"/>
      <c r="BB158" s="129">
        <v>361</v>
      </c>
      <c r="BC158" s="129"/>
      <c r="BD158" s="129"/>
      <c r="BE158" s="129"/>
      <c r="BF158" s="129"/>
      <c r="BG158" s="129">
        <f t="shared" si="11"/>
        <v>694</v>
      </c>
      <c r="BH158" s="129"/>
      <c r="BI158" s="129"/>
      <c r="BJ158" s="129"/>
      <c r="BK158" s="129"/>
      <c r="BL158" s="129"/>
      <c r="BM158" s="130">
        <v>278</v>
      </c>
      <c r="BN158" s="130"/>
      <c r="BO158" s="130"/>
      <c r="BP158" s="130"/>
      <c r="BQ158" s="130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" customHeight="1">
      <c r="A159" s="121"/>
      <c r="B159" s="123"/>
      <c r="C159" s="123"/>
      <c r="D159" s="123"/>
      <c r="E159" s="123"/>
      <c r="F159" s="123"/>
      <c r="G159" s="123"/>
      <c r="H159" s="128" t="s">
        <v>208</v>
      </c>
      <c r="I159" s="128"/>
      <c r="J159" s="128"/>
      <c r="K159" s="128"/>
      <c r="L159" s="128"/>
      <c r="M159" s="128"/>
      <c r="N159" s="128"/>
      <c r="O159" s="129">
        <v>154</v>
      </c>
      <c r="P159" s="129"/>
      <c r="Q159" s="129"/>
      <c r="R159" s="129"/>
      <c r="S159" s="129"/>
      <c r="T159" s="129">
        <v>143</v>
      </c>
      <c r="U159" s="129"/>
      <c r="V159" s="129"/>
      <c r="W159" s="129"/>
      <c r="X159" s="129"/>
      <c r="Y159" s="129">
        <f t="shared" si="12"/>
        <v>297</v>
      </c>
      <c r="Z159" s="129"/>
      <c r="AA159" s="129"/>
      <c r="AB159" s="129"/>
      <c r="AC159" s="129"/>
      <c r="AD159" s="129"/>
      <c r="AE159" s="129">
        <v>87</v>
      </c>
      <c r="AF159" s="129"/>
      <c r="AG159" s="129"/>
      <c r="AH159" s="129"/>
      <c r="AI159" s="129"/>
      <c r="AJ159" s="126"/>
      <c r="AK159" s="126"/>
      <c r="AL159" s="126"/>
      <c r="AM159" s="126"/>
      <c r="AN159" s="126"/>
      <c r="AO159" s="126"/>
      <c r="AP159" s="128" t="s">
        <v>209</v>
      </c>
      <c r="AQ159" s="128"/>
      <c r="AR159" s="128"/>
      <c r="AS159" s="128"/>
      <c r="AT159" s="128"/>
      <c r="AU159" s="128"/>
      <c r="AV159" s="128"/>
      <c r="AW159" s="129">
        <v>108</v>
      </c>
      <c r="AX159" s="129"/>
      <c r="AY159" s="129"/>
      <c r="AZ159" s="129"/>
      <c r="BA159" s="129"/>
      <c r="BB159" s="129">
        <v>130</v>
      </c>
      <c r="BC159" s="129"/>
      <c r="BD159" s="129"/>
      <c r="BE159" s="129"/>
      <c r="BF159" s="129"/>
      <c r="BG159" s="129">
        <f t="shared" si="11"/>
        <v>238</v>
      </c>
      <c r="BH159" s="129"/>
      <c r="BI159" s="129"/>
      <c r="BJ159" s="129"/>
      <c r="BK159" s="129"/>
      <c r="BL159" s="129"/>
      <c r="BM159" s="130">
        <v>94</v>
      </c>
      <c r="BN159" s="130"/>
      <c r="BO159" s="130"/>
      <c r="BP159" s="130"/>
      <c r="BQ159" s="130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" customHeight="1">
      <c r="A160" s="121"/>
      <c r="B160" s="123"/>
      <c r="C160" s="123"/>
      <c r="D160" s="123"/>
      <c r="E160" s="123"/>
      <c r="F160" s="123"/>
      <c r="G160" s="123"/>
      <c r="H160" s="128" t="s">
        <v>210</v>
      </c>
      <c r="I160" s="128"/>
      <c r="J160" s="128"/>
      <c r="K160" s="128"/>
      <c r="L160" s="128"/>
      <c r="M160" s="128"/>
      <c r="N160" s="128"/>
      <c r="O160" s="129">
        <v>82</v>
      </c>
      <c r="P160" s="129"/>
      <c r="Q160" s="129"/>
      <c r="R160" s="129"/>
      <c r="S160" s="129"/>
      <c r="T160" s="129">
        <v>98</v>
      </c>
      <c r="U160" s="129"/>
      <c r="V160" s="129"/>
      <c r="W160" s="129"/>
      <c r="X160" s="129"/>
      <c r="Y160" s="129">
        <f t="shared" si="12"/>
        <v>180</v>
      </c>
      <c r="Z160" s="129"/>
      <c r="AA160" s="129"/>
      <c r="AB160" s="129"/>
      <c r="AC160" s="129"/>
      <c r="AD160" s="129"/>
      <c r="AE160" s="129">
        <v>55</v>
      </c>
      <c r="AF160" s="129"/>
      <c r="AG160" s="129"/>
      <c r="AH160" s="129"/>
      <c r="AI160" s="129"/>
      <c r="AJ160" s="126"/>
      <c r="AK160" s="126"/>
      <c r="AL160" s="126"/>
      <c r="AM160" s="126"/>
      <c r="AN160" s="126"/>
      <c r="AO160" s="126"/>
      <c r="AP160" s="128" t="s">
        <v>211</v>
      </c>
      <c r="AQ160" s="128"/>
      <c r="AR160" s="128"/>
      <c r="AS160" s="128"/>
      <c r="AT160" s="128"/>
      <c r="AU160" s="128"/>
      <c r="AV160" s="128"/>
      <c r="AW160" s="129">
        <v>123</v>
      </c>
      <c r="AX160" s="129"/>
      <c r="AY160" s="129"/>
      <c r="AZ160" s="129"/>
      <c r="BA160" s="129"/>
      <c r="BB160" s="129">
        <v>118</v>
      </c>
      <c r="BC160" s="129"/>
      <c r="BD160" s="129"/>
      <c r="BE160" s="129"/>
      <c r="BF160" s="129"/>
      <c r="BG160" s="129">
        <f t="shared" si="11"/>
        <v>241</v>
      </c>
      <c r="BH160" s="129"/>
      <c r="BI160" s="129"/>
      <c r="BJ160" s="129"/>
      <c r="BK160" s="129"/>
      <c r="BL160" s="129"/>
      <c r="BM160" s="130">
        <v>110</v>
      </c>
      <c r="BN160" s="130"/>
      <c r="BO160" s="130"/>
      <c r="BP160" s="130"/>
      <c r="BQ160" s="13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" customHeight="1">
      <c r="A161" s="121"/>
      <c r="B161" s="123"/>
      <c r="C161" s="123"/>
      <c r="D161" s="123"/>
      <c r="E161" s="123"/>
      <c r="F161" s="123"/>
      <c r="G161" s="123"/>
      <c r="H161" s="131" t="s">
        <v>212</v>
      </c>
      <c r="I161" s="131"/>
      <c r="J161" s="131"/>
      <c r="K161" s="131"/>
      <c r="L161" s="131"/>
      <c r="M161" s="131"/>
      <c r="N161" s="131"/>
      <c r="O161" s="132">
        <v>242</v>
      </c>
      <c r="P161" s="132"/>
      <c r="Q161" s="132"/>
      <c r="R161" s="132"/>
      <c r="S161" s="132"/>
      <c r="T161" s="132">
        <v>277</v>
      </c>
      <c r="U161" s="132"/>
      <c r="V161" s="132"/>
      <c r="W161" s="132"/>
      <c r="X161" s="132"/>
      <c r="Y161" s="132">
        <f t="shared" si="12"/>
        <v>519</v>
      </c>
      <c r="Z161" s="132"/>
      <c r="AA161" s="132"/>
      <c r="AB161" s="132"/>
      <c r="AC161" s="132"/>
      <c r="AD161" s="132"/>
      <c r="AE161" s="132">
        <v>188</v>
      </c>
      <c r="AF161" s="132"/>
      <c r="AG161" s="132"/>
      <c r="AH161" s="132"/>
      <c r="AI161" s="132"/>
      <c r="AJ161" s="126"/>
      <c r="AK161" s="126"/>
      <c r="AL161" s="126"/>
      <c r="AM161" s="126"/>
      <c r="AN161" s="126"/>
      <c r="AO161" s="126"/>
      <c r="AP161" s="128" t="s">
        <v>213</v>
      </c>
      <c r="AQ161" s="128"/>
      <c r="AR161" s="128"/>
      <c r="AS161" s="128"/>
      <c r="AT161" s="128"/>
      <c r="AU161" s="128"/>
      <c r="AV161" s="128"/>
      <c r="AW161" s="129">
        <v>357</v>
      </c>
      <c r="AX161" s="129"/>
      <c r="AY161" s="129"/>
      <c r="AZ161" s="129"/>
      <c r="BA161" s="129"/>
      <c r="BB161" s="129">
        <v>421</v>
      </c>
      <c r="BC161" s="129"/>
      <c r="BD161" s="129"/>
      <c r="BE161" s="129"/>
      <c r="BF161" s="129"/>
      <c r="BG161" s="129">
        <f t="shared" si="11"/>
        <v>778</v>
      </c>
      <c r="BH161" s="129"/>
      <c r="BI161" s="129"/>
      <c r="BJ161" s="129"/>
      <c r="BK161" s="129"/>
      <c r="BL161" s="129"/>
      <c r="BM161" s="130">
        <v>334</v>
      </c>
      <c r="BN161" s="130"/>
      <c r="BO161" s="130"/>
      <c r="BP161" s="130"/>
      <c r="BQ161" s="130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" customHeight="1">
      <c r="A162" s="121"/>
      <c r="B162" s="123"/>
      <c r="C162" s="123"/>
      <c r="D162" s="123"/>
      <c r="E162" s="123"/>
      <c r="F162" s="123"/>
      <c r="G162" s="123"/>
      <c r="H162" s="134" t="s">
        <v>128</v>
      </c>
      <c r="I162" s="134"/>
      <c r="J162" s="134"/>
      <c r="K162" s="134"/>
      <c r="L162" s="134"/>
      <c r="M162" s="134"/>
      <c r="N162" s="134"/>
      <c r="O162" s="135">
        <f>SUM(O154:S161)</f>
        <v>2881</v>
      </c>
      <c r="P162" s="135"/>
      <c r="Q162" s="135"/>
      <c r="R162" s="135"/>
      <c r="S162" s="135"/>
      <c r="T162" s="135">
        <f>SUM(T154:X161)</f>
        <v>3220</v>
      </c>
      <c r="U162" s="135"/>
      <c r="V162" s="135"/>
      <c r="W162" s="135"/>
      <c r="X162" s="135"/>
      <c r="Y162" s="135">
        <f>SUM(Y154:AD161)</f>
        <v>6101</v>
      </c>
      <c r="Z162" s="135"/>
      <c r="AA162" s="135"/>
      <c r="AB162" s="135"/>
      <c r="AC162" s="135"/>
      <c r="AD162" s="135"/>
      <c r="AE162" s="136">
        <f>SUM(AE154:AI161)</f>
        <v>2261</v>
      </c>
      <c r="AF162" s="136"/>
      <c r="AG162" s="136"/>
      <c r="AH162" s="136"/>
      <c r="AI162" s="136"/>
      <c r="AJ162" s="126"/>
      <c r="AK162" s="126"/>
      <c r="AL162" s="126"/>
      <c r="AM162" s="126"/>
      <c r="AN162" s="126"/>
      <c r="AO162" s="126"/>
      <c r="AP162" s="128" t="s">
        <v>214</v>
      </c>
      <c r="AQ162" s="128"/>
      <c r="AR162" s="128"/>
      <c r="AS162" s="128"/>
      <c r="AT162" s="128"/>
      <c r="AU162" s="128"/>
      <c r="AV162" s="128"/>
      <c r="AW162" s="129">
        <v>140</v>
      </c>
      <c r="AX162" s="129"/>
      <c r="AY162" s="129"/>
      <c r="AZ162" s="129"/>
      <c r="BA162" s="129"/>
      <c r="BB162" s="129">
        <v>121</v>
      </c>
      <c r="BC162" s="129"/>
      <c r="BD162" s="129"/>
      <c r="BE162" s="129"/>
      <c r="BF162" s="129"/>
      <c r="BG162" s="129">
        <f t="shared" si="11"/>
        <v>261</v>
      </c>
      <c r="BH162" s="129"/>
      <c r="BI162" s="129"/>
      <c r="BJ162" s="129"/>
      <c r="BK162" s="129"/>
      <c r="BL162" s="129"/>
      <c r="BM162" s="130">
        <v>95</v>
      </c>
      <c r="BN162" s="130"/>
      <c r="BO162" s="130"/>
      <c r="BP162" s="130"/>
      <c r="BQ162" s="130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" customHeight="1">
      <c r="A163" s="121"/>
      <c r="B163" s="123" t="s">
        <v>16</v>
      </c>
      <c r="C163" s="123"/>
      <c r="D163" s="123"/>
      <c r="E163" s="123"/>
      <c r="F163" s="123"/>
      <c r="G163" s="123"/>
      <c r="H163" s="137" t="s">
        <v>215</v>
      </c>
      <c r="I163" s="137"/>
      <c r="J163" s="137"/>
      <c r="K163" s="137"/>
      <c r="L163" s="137"/>
      <c r="M163" s="137"/>
      <c r="N163" s="137"/>
      <c r="O163" s="138">
        <v>46</v>
      </c>
      <c r="P163" s="138"/>
      <c r="Q163" s="138"/>
      <c r="R163" s="138"/>
      <c r="S163" s="138"/>
      <c r="T163" s="138">
        <v>49</v>
      </c>
      <c r="U163" s="138"/>
      <c r="V163" s="138"/>
      <c r="W163" s="138"/>
      <c r="X163" s="138"/>
      <c r="Y163" s="138">
        <f aca="true" t="shared" si="13" ref="Y163:Y177">O163+T163</f>
        <v>95</v>
      </c>
      <c r="Z163" s="138"/>
      <c r="AA163" s="138"/>
      <c r="AB163" s="138"/>
      <c r="AC163" s="138"/>
      <c r="AD163" s="138"/>
      <c r="AE163" s="138">
        <v>27</v>
      </c>
      <c r="AF163" s="138"/>
      <c r="AG163" s="138"/>
      <c r="AH163" s="138"/>
      <c r="AI163" s="138"/>
      <c r="AJ163" s="126"/>
      <c r="AK163" s="126"/>
      <c r="AL163" s="126"/>
      <c r="AM163" s="126"/>
      <c r="AN163" s="126"/>
      <c r="AO163" s="126"/>
      <c r="AP163" s="128" t="s">
        <v>216</v>
      </c>
      <c r="AQ163" s="128"/>
      <c r="AR163" s="128"/>
      <c r="AS163" s="128"/>
      <c r="AT163" s="128"/>
      <c r="AU163" s="128"/>
      <c r="AV163" s="128"/>
      <c r="AW163" s="129">
        <v>147</v>
      </c>
      <c r="AX163" s="129"/>
      <c r="AY163" s="129"/>
      <c r="AZ163" s="129"/>
      <c r="BA163" s="129"/>
      <c r="BB163" s="129">
        <v>140</v>
      </c>
      <c r="BC163" s="129"/>
      <c r="BD163" s="129"/>
      <c r="BE163" s="129"/>
      <c r="BF163" s="129"/>
      <c r="BG163" s="129">
        <f t="shared" si="11"/>
        <v>287</v>
      </c>
      <c r="BH163" s="129"/>
      <c r="BI163" s="129"/>
      <c r="BJ163" s="129"/>
      <c r="BK163" s="129"/>
      <c r="BL163" s="129"/>
      <c r="BM163" s="130">
        <v>110</v>
      </c>
      <c r="BN163" s="130"/>
      <c r="BO163" s="130"/>
      <c r="BP163" s="130"/>
      <c r="BQ163" s="130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" customHeight="1">
      <c r="A164" s="121"/>
      <c r="B164" s="123"/>
      <c r="C164" s="123"/>
      <c r="D164" s="123"/>
      <c r="E164" s="123"/>
      <c r="F164" s="123"/>
      <c r="G164" s="123"/>
      <c r="H164" s="128" t="s">
        <v>217</v>
      </c>
      <c r="I164" s="128"/>
      <c r="J164" s="128"/>
      <c r="K164" s="128"/>
      <c r="L164" s="128"/>
      <c r="M164" s="128"/>
      <c r="N164" s="128"/>
      <c r="O164" s="129">
        <v>38</v>
      </c>
      <c r="P164" s="129"/>
      <c r="Q164" s="129"/>
      <c r="R164" s="129"/>
      <c r="S164" s="129"/>
      <c r="T164" s="129">
        <v>42</v>
      </c>
      <c r="U164" s="129"/>
      <c r="V164" s="129"/>
      <c r="W164" s="129"/>
      <c r="X164" s="129"/>
      <c r="Y164" s="129">
        <f t="shared" si="13"/>
        <v>80</v>
      </c>
      <c r="Z164" s="129"/>
      <c r="AA164" s="129"/>
      <c r="AB164" s="129"/>
      <c r="AC164" s="129"/>
      <c r="AD164" s="129"/>
      <c r="AE164" s="129">
        <v>22</v>
      </c>
      <c r="AF164" s="129"/>
      <c r="AG164" s="129"/>
      <c r="AH164" s="129"/>
      <c r="AI164" s="129"/>
      <c r="AJ164" s="126"/>
      <c r="AK164" s="126"/>
      <c r="AL164" s="126"/>
      <c r="AM164" s="126"/>
      <c r="AN164" s="126"/>
      <c r="AO164" s="126"/>
      <c r="AP164" s="128" t="s">
        <v>218</v>
      </c>
      <c r="AQ164" s="128"/>
      <c r="AR164" s="128"/>
      <c r="AS164" s="128"/>
      <c r="AT164" s="128"/>
      <c r="AU164" s="128"/>
      <c r="AV164" s="128"/>
      <c r="AW164" s="129">
        <v>32</v>
      </c>
      <c r="AX164" s="129"/>
      <c r="AY164" s="129"/>
      <c r="AZ164" s="129"/>
      <c r="BA164" s="129"/>
      <c r="BB164" s="129">
        <v>37</v>
      </c>
      <c r="BC164" s="129"/>
      <c r="BD164" s="129"/>
      <c r="BE164" s="129"/>
      <c r="BF164" s="129"/>
      <c r="BG164" s="129">
        <f t="shared" si="11"/>
        <v>69</v>
      </c>
      <c r="BH164" s="129"/>
      <c r="BI164" s="129"/>
      <c r="BJ164" s="129"/>
      <c r="BK164" s="129"/>
      <c r="BL164" s="129"/>
      <c r="BM164" s="130">
        <v>22</v>
      </c>
      <c r="BN164" s="130"/>
      <c r="BO164" s="130"/>
      <c r="BP164" s="130"/>
      <c r="BQ164" s="130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" customHeight="1">
      <c r="A165" s="121"/>
      <c r="B165" s="123"/>
      <c r="C165" s="123"/>
      <c r="D165" s="123"/>
      <c r="E165" s="123"/>
      <c r="F165" s="123"/>
      <c r="G165" s="123"/>
      <c r="H165" s="128" t="s">
        <v>219</v>
      </c>
      <c r="I165" s="128"/>
      <c r="J165" s="128"/>
      <c r="K165" s="128"/>
      <c r="L165" s="128"/>
      <c r="M165" s="128"/>
      <c r="N165" s="128"/>
      <c r="O165" s="129">
        <v>52</v>
      </c>
      <c r="P165" s="129"/>
      <c r="Q165" s="129"/>
      <c r="R165" s="129"/>
      <c r="S165" s="129"/>
      <c r="T165" s="129">
        <v>64</v>
      </c>
      <c r="U165" s="129"/>
      <c r="V165" s="129"/>
      <c r="W165" s="129"/>
      <c r="X165" s="129"/>
      <c r="Y165" s="129">
        <f t="shared" si="13"/>
        <v>116</v>
      </c>
      <c r="Z165" s="129"/>
      <c r="AA165" s="129"/>
      <c r="AB165" s="129"/>
      <c r="AC165" s="129"/>
      <c r="AD165" s="129"/>
      <c r="AE165" s="129">
        <v>41</v>
      </c>
      <c r="AF165" s="129"/>
      <c r="AG165" s="129"/>
      <c r="AH165" s="129"/>
      <c r="AI165" s="129"/>
      <c r="AJ165" s="126"/>
      <c r="AK165" s="126"/>
      <c r="AL165" s="126"/>
      <c r="AM165" s="126"/>
      <c r="AN165" s="126"/>
      <c r="AO165" s="126"/>
      <c r="AP165" s="128" t="s">
        <v>220</v>
      </c>
      <c r="AQ165" s="128"/>
      <c r="AR165" s="128"/>
      <c r="AS165" s="128"/>
      <c r="AT165" s="128"/>
      <c r="AU165" s="128"/>
      <c r="AV165" s="128"/>
      <c r="AW165" s="129">
        <v>17</v>
      </c>
      <c r="AX165" s="129"/>
      <c r="AY165" s="129"/>
      <c r="AZ165" s="129"/>
      <c r="BA165" s="129"/>
      <c r="BB165" s="129">
        <v>19</v>
      </c>
      <c r="BC165" s="129"/>
      <c r="BD165" s="129"/>
      <c r="BE165" s="129"/>
      <c r="BF165" s="129"/>
      <c r="BG165" s="129">
        <f t="shared" si="11"/>
        <v>36</v>
      </c>
      <c r="BH165" s="129"/>
      <c r="BI165" s="129"/>
      <c r="BJ165" s="129"/>
      <c r="BK165" s="129"/>
      <c r="BL165" s="129"/>
      <c r="BM165" s="130">
        <v>12</v>
      </c>
      <c r="BN165" s="130"/>
      <c r="BO165" s="130"/>
      <c r="BP165" s="130"/>
      <c r="BQ165" s="130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" customHeight="1">
      <c r="A166" s="121"/>
      <c r="B166" s="123"/>
      <c r="C166" s="123"/>
      <c r="D166" s="123"/>
      <c r="E166" s="123"/>
      <c r="F166" s="123"/>
      <c r="G166" s="123"/>
      <c r="H166" s="128" t="s">
        <v>221</v>
      </c>
      <c r="I166" s="128"/>
      <c r="J166" s="128"/>
      <c r="K166" s="128"/>
      <c r="L166" s="128"/>
      <c r="M166" s="128"/>
      <c r="N166" s="128"/>
      <c r="O166" s="129">
        <v>19</v>
      </c>
      <c r="P166" s="129"/>
      <c r="Q166" s="129"/>
      <c r="R166" s="129"/>
      <c r="S166" s="129"/>
      <c r="T166" s="129">
        <v>20</v>
      </c>
      <c r="U166" s="129"/>
      <c r="V166" s="129"/>
      <c r="W166" s="129"/>
      <c r="X166" s="129"/>
      <c r="Y166" s="129">
        <f t="shared" si="13"/>
        <v>39</v>
      </c>
      <c r="Z166" s="129"/>
      <c r="AA166" s="129"/>
      <c r="AB166" s="129"/>
      <c r="AC166" s="129"/>
      <c r="AD166" s="129"/>
      <c r="AE166" s="129">
        <v>13</v>
      </c>
      <c r="AF166" s="129"/>
      <c r="AG166" s="129"/>
      <c r="AH166" s="129"/>
      <c r="AI166" s="129"/>
      <c r="AJ166" s="126"/>
      <c r="AK166" s="126"/>
      <c r="AL166" s="126"/>
      <c r="AM166" s="126"/>
      <c r="AN166" s="126"/>
      <c r="AO166" s="126"/>
      <c r="AP166" s="128" t="s">
        <v>222</v>
      </c>
      <c r="AQ166" s="128"/>
      <c r="AR166" s="128"/>
      <c r="AS166" s="128"/>
      <c r="AT166" s="128"/>
      <c r="AU166" s="128"/>
      <c r="AV166" s="128"/>
      <c r="AW166" s="129">
        <v>60</v>
      </c>
      <c r="AX166" s="129"/>
      <c r="AY166" s="129"/>
      <c r="AZ166" s="129"/>
      <c r="BA166" s="129"/>
      <c r="BB166" s="129">
        <v>60</v>
      </c>
      <c r="BC166" s="129"/>
      <c r="BD166" s="129"/>
      <c r="BE166" s="129"/>
      <c r="BF166" s="129"/>
      <c r="BG166" s="129">
        <f t="shared" si="11"/>
        <v>120</v>
      </c>
      <c r="BH166" s="129"/>
      <c r="BI166" s="129"/>
      <c r="BJ166" s="129"/>
      <c r="BK166" s="129"/>
      <c r="BL166" s="129"/>
      <c r="BM166" s="130">
        <v>31</v>
      </c>
      <c r="BN166" s="130"/>
      <c r="BO166" s="130"/>
      <c r="BP166" s="130"/>
      <c r="BQ166" s="130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" customHeight="1">
      <c r="A167" s="121"/>
      <c r="B167" s="123"/>
      <c r="C167" s="123"/>
      <c r="D167" s="123"/>
      <c r="E167" s="123"/>
      <c r="F167" s="123"/>
      <c r="G167" s="123"/>
      <c r="H167" s="128" t="s">
        <v>223</v>
      </c>
      <c r="I167" s="128"/>
      <c r="J167" s="128"/>
      <c r="K167" s="128"/>
      <c r="L167" s="128"/>
      <c r="M167" s="128"/>
      <c r="N167" s="128"/>
      <c r="O167" s="129">
        <v>82</v>
      </c>
      <c r="P167" s="129"/>
      <c r="Q167" s="129"/>
      <c r="R167" s="129"/>
      <c r="S167" s="129"/>
      <c r="T167" s="129">
        <v>90</v>
      </c>
      <c r="U167" s="129"/>
      <c r="V167" s="129"/>
      <c r="W167" s="129"/>
      <c r="X167" s="129"/>
      <c r="Y167" s="129">
        <f t="shared" si="13"/>
        <v>172</v>
      </c>
      <c r="Z167" s="129"/>
      <c r="AA167" s="129"/>
      <c r="AB167" s="129"/>
      <c r="AC167" s="129"/>
      <c r="AD167" s="129"/>
      <c r="AE167" s="129">
        <v>60</v>
      </c>
      <c r="AF167" s="129"/>
      <c r="AG167" s="129"/>
      <c r="AH167" s="129"/>
      <c r="AI167" s="129"/>
      <c r="AJ167" s="126"/>
      <c r="AK167" s="126"/>
      <c r="AL167" s="126"/>
      <c r="AM167" s="126"/>
      <c r="AN167" s="126"/>
      <c r="AO167" s="126"/>
      <c r="AP167" s="128" t="s">
        <v>224</v>
      </c>
      <c r="AQ167" s="128"/>
      <c r="AR167" s="128"/>
      <c r="AS167" s="128"/>
      <c r="AT167" s="128"/>
      <c r="AU167" s="128"/>
      <c r="AV167" s="128"/>
      <c r="AW167" s="129">
        <v>35</v>
      </c>
      <c r="AX167" s="129"/>
      <c r="AY167" s="129"/>
      <c r="AZ167" s="129"/>
      <c r="BA167" s="129"/>
      <c r="BB167" s="129">
        <v>48</v>
      </c>
      <c r="BC167" s="129"/>
      <c r="BD167" s="129"/>
      <c r="BE167" s="129"/>
      <c r="BF167" s="129"/>
      <c r="BG167" s="129">
        <f t="shared" si="11"/>
        <v>83</v>
      </c>
      <c r="BH167" s="129"/>
      <c r="BI167" s="129"/>
      <c r="BJ167" s="129"/>
      <c r="BK167" s="129"/>
      <c r="BL167" s="129"/>
      <c r="BM167" s="130">
        <v>35</v>
      </c>
      <c r="BN167" s="130"/>
      <c r="BO167" s="130"/>
      <c r="BP167" s="130"/>
      <c r="BQ167" s="130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" customHeight="1">
      <c r="A168" s="121"/>
      <c r="B168" s="123"/>
      <c r="C168" s="123"/>
      <c r="D168" s="123"/>
      <c r="E168" s="123"/>
      <c r="F168" s="123"/>
      <c r="G168" s="123"/>
      <c r="H168" s="128" t="s">
        <v>225</v>
      </c>
      <c r="I168" s="128"/>
      <c r="J168" s="128"/>
      <c r="K168" s="128"/>
      <c r="L168" s="128"/>
      <c r="M168" s="128"/>
      <c r="N168" s="128"/>
      <c r="O168" s="129">
        <v>94</v>
      </c>
      <c r="P168" s="129"/>
      <c r="Q168" s="129"/>
      <c r="R168" s="129"/>
      <c r="S168" s="129"/>
      <c r="T168" s="129">
        <v>103</v>
      </c>
      <c r="U168" s="129"/>
      <c r="V168" s="129"/>
      <c r="W168" s="129"/>
      <c r="X168" s="129"/>
      <c r="Y168" s="129">
        <f t="shared" si="13"/>
        <v>197</v>
      </c>
      <c r="Z168" s="129"/>
      <c r="AA168" s="129"/>
      <c r="AB168" s="129"/>
      <c r="AC168" s="129"/>
      <c r="AD168" s="129"/>
      <c r="AE168" s="129">
        <v>60</v>
      </c>
      <c r="AF168" s="129"/>
      <c r="AG168" s="129"/>
      <c r="AH168" s="129"/>
      <c r="AI168" s="129"/>
      <c r="AJ168" s="126"/>
      <c r="AK168" s="126"/>
      <c r="AL168" s="126"/>
      <c r="AM168" s="126"/>
      <c r="AN168" s="126"/>
      <c r="AO168" s="126"/>
      <c r="AP168" s="128" t="s">
        <v>226</v>
      </c>
      <c r="AQ168" s="128"/>
      <c r="AR168" s="128"/>
      <c r="AS168" s="128"/>
      <c r="AT168" s="128"/>
      <c r="AU168" s="128"/>
      <c r="AV168" s="128"/>
      <c r="AW168" s="129">
        <v>29</v>
      </c>
      <c r="AX168" s="129"/>
      <c r="AY168" s="129"/>
      <c r="AZ168" s="129"/>
      <c r="BA168" s="129"/>
      <c r="BB168" s="129">
        <v>26</v>
      </c>
      <c r="BC168" s="129"/>
      <c r="BD168" s="129"/>
      <c r="BE168" s="129"/>
      <c r="BF168" s="129"/>
      <c r="BG168" s="129">
        <f t="shared" si="11"/>
        <v>55</v>
      </c>
      <c r="BH168" s="129"/>
      <c r="BI168" s="129"/>
      <c r="BJ168" s="129"/>
      <c r="BK168" s="129"/>
      <c r="BL168" s="129"/>
      <c r="BM168" s="130">
        <v>18</v>
      </c>
      <c r="BN168" s="130"/>
      <c r="BO168" s="130"/>
      <c r="BP168" s="130"/>
      <c r="BQ168" s="130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" customHeight="1">
      <c r="A169" s="121"/>
      <c r="B169" s="123"/>
      <c r="C169" s="123"/>
      <c r="D169" s="123"/>
      <c r="E169" s="123"/>
      <c r="F169" s="123"/>
      <c r="G169" s="123"/>
      <c r="H169" s="128" t="s">
        <v>227</v>
      </c>
      <c r="I169" s="128"/>
      <c r="J169" s="128"/>
      <c r="K169" s="128"/>
      <c r="L169" s="128"/>
      <c r="M169" s="128"/>
      <c r="N169" s="128"/>
      <c r="O169" s="129">
        <v>99</v>
      </c>
      <c r="P169" s="129"/>
      <c r="Q169" s="129"/>
      <c r="R169" s="129"/>
      <c r="S169" s="129"/>
      <c r="T169" s="129">
        <v>104</v>
      </c>
      <c r="U169" s="129"/>
      <c r="V169" s="129"/>
      <c r="W169" s="129"/>
      <c r="X169" s="129"/>
      <c r="Y169" s="129">
        <f t="shared" si="13"/>
        <v>203</v>
      </c>
      <c r="Z169" s="129"/>
      <c r="AA169" s="129"/>
      <c r="AB169" s="129"/>
      <c r="AC169" s="129"/>
      <c r="AD169" s="129"/>
      <c r="AE169" s="129">
        <v>71</v>
      </c>
      <c r="AF169" s="129"/>
      <c r="AG169" s="129"/>
      <c r="AH169" s="129"/>
      <c r="AI169" s="129"/>
      <c r="AJ169" s="126"/>
      <c r="AK169" s="126"/>
      <c r="AL169" s="126"/>
      <c r="AM169" s="126"/>
      <c r="AN169" s="126"/>
      <c r="AO169" s="126"/>
      <c r="AP169" s="128" t="s">
        <v>228</v>
      </c>
      <c r="AQ169" s="128"/>
      <c r="AR169" s="128"/>
      <c r="AS169" s="128"/>
      <c r="AT169" s="128"/>
      <c r="AU169" s="128"/>
      <c r="AV169" s="128"/>
      <c r="AW169" s="129">
        <v>62</v>
      </c>
      <c r="AX169" s="129"/>
      <c r="AY169" s="129"/>
      <c r="AZ169" s="129"/>
      <c r="BA169" s="129"/>
      <c r="BB169" s="129">
        <v>64</v>
      </c>
      <c r="BC169" s="129"/>
      <c r="BD169" s="129"/>
      <c r="BE169" s="129"/>
      <c r="BF169" s="129"/>
      <c r="BG169" s="129">
        <f t="shared" si="11"/>
        <v>126</v>
      </c>
      <c r="BH169" s="129"/>
      <c r="BI169" s="129"/>
      <c r="BJ169" s="129"/>
      <c r="BK169" s="129"/>
      <c r="BL169" s="129"/>
      <c r="BM169" s="130">
        <v>41</v>
      </c>
      <c r="BN169" s="130"/>
      <c r="BO169" s="130"/>
      <c r="BP169" s="130"/>
      <c r="BQ169" s="130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" customHeight="1">
      <c r="A170" s="121"/>
      <c r="B170" s="123"/>
      <c r="C170" s="123"/>
      <c r="D170" s="123"/>
      <c r="E170" s="123"/>
      <c r="F170" s="123"/>
      <c r="G170" s="123"/>
      <c r="H170" s="128" t="s">
        <v>229</v>
      </c>
      <c r="I170" s="128"/>
      <c r="J170" s="128"/>
      <c r="K170" s="128"/>
      <c r="L170" s="128"/>
      <c r="M170" s="128"/>
      <c r="N170" s="128"/>
      <c r="O170" s="129">
        <v>98</v>
      </c>
      <c r="P170" s="129"/>
      <c r="Q170" s="129"/>
      <c r="R170" s="129"/>
      <c r="S170" s="129"/>
      <c r="T170" s="129">
        <v>85</v>
      </c>
      <c r="U170" s="129"/>
      <c r="V170" s="129"/>
      <c r="W170" s="129"/>
      <c r="X170" s="129"/>
      <c r="Y170" s="129">
        <f t="shared" si="13"/>
        <v>183</v>
      </c>
      <c r="Z170" s="129"/>
      <c r="AA170" s="129"/>
      <c r="AB170" s="129"/>
      <c r="AC170" s="129"/>
      <c r="AD170" s="129"/>
      <c r="AE170" s="129">
        <v>56</v>
      </c>
      <c r="AF170" s="129"/>
      <c r="AG170" s="129"/>
      <c r="AH170" s="129"/>
      <c r="AI170" s="129"/>
      <c r="AJ170" s="126"/>
      <c r="AK170" s="126"/>
      <c r="AL170" s="126"/>
      <c r="AM170" s="126"/>
      <c r="AN170" s="126"/>
      <c r="AO170" s="126"/>
      <c r="AP170" s="128" t="s">
        <v>230</v>
      </c>
      <c r="AQ170" s="128"/>
      <c r="AR170" s="128"/>
      <c r="AS170" s="128"/>
      <c r="AT170" s="128"/>
      <c r="AU170" s="128"/>
      <c r="AV170" s="128"/>
      <c r="AW170" s="129">
        <v>104</v>
      </c>
      <c r="AX170" s="129"/>
      <c r="AY170" s="129"/>
      <c r="AZ170" s="129"/>
      <c r="BA170" s="129"/>
      <c r="BB170" s="129">
        <v>128</v>
      </c>
      <c r="BC170" s="129"/>
      <c r="BD170" s="129"/>
      <c r="BE170" s="129"/>
      <c r="BF170" s="129"/>
      <c r="BG170" s="129">
        <f t="shared" si="11"/>
        <v>232</v>
      </c>
      <c r="BH170" s="129"/>
      <c r="BI170" s="129"/>
      <c r="BJ170" s="129"/>
      <c r="BK170" s="129"/>
      <c r="BL170" s="129"/>
      <c r="BM170" s="130">
        <v>73</v>
      </c>
      <c r="BN170" s="130"/>
      <c r="BO170" s="130"/>
      <c r="BP170" s="130"/>
      <c r="BQ170" s="13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" customHeight="1">
      <c r="A171" s="121"/>
      <c r="B171" s="123"/>
      <c r="C171" s="123"/>
      <c r="D171" s="123"/>
      <c r="E171" s="123"/>
      <c r="F171" s="123"/>
      <c r="G171" s="123"/>
      <c r="H171" s="128" t="s">
        <v>231</v>
      </c>
      <c r="I171" s="128"/>
      <c r="J171" s="128"/>
      <c r="K171" s="128"/>
      <c r="L171" s="128"/>
      <c r="M171" s="128"/>
      <c r="N171" s="128"/>
      <c r="O171" s="129">
        <v>72</v>
      </c>
      <c r="P171" s="129"/>
      <c r="Q171" s="129"/>
      <c r="R171" s="129"/>
      <c r="S171" s="129"/>
      <c r="T171" s="129">
        <v>73</v>
      </c>
      <c r="U171" s="129"/>
      <c r="V171" s="129"/>
      <c r="W171" s="129"/>
      <c r="X171" s="129"/>
      <c r="Y171" s="129">
        <f t="shared" si="13"/>
        <v>145</v>
      </c>
      <c r="Z171" s="129"/>
      <c r="AA171" s="129"/>
      <c r="AB171" s="129"/>
      <c r="AC171" s="129"/>
      <c r="AD171" s="129"/>
      <c r="AE171" s="129">
        <v>47</v>
      </c>
      <c r="AF171" s="129"/>
      <c r="AG171" s="129"/>
      <c r="AH171" s="129"/>
      <c r="AI171" s="129"/>
      <c r="AJ171" s="126"/>
      <c r="AK171" s="126"/>
      <c r="AL171" s="126"/>
      <c r="AM171" s="126"/>
      <c r="AN171" s="126"/>
      <c r="AO171" s="126"/>
      <c r="AP171" s="131" t="s">
        <v>232</v>
      </c>
      <c r="AQ171" s="131"/>
      <c r="AR171" s="131"/>
      <c r="AS171" s="131"/>
      <c r="AT171" s="131"/>
      <c r="AU171" s="131"/>
      <c r="AV171" s="131"/>
      <c r="AW171" s="132">
        <v>154</v>
      </c>
      <c r="AX171" s="132"/>
      <c r="AY171" s="132"/>
      <c r="AZ171" s="132"/>
      <c r="BA171" s="132"/>
      <c r="BB171" s="132">
        <v>154</v>
      </c>
      <c r="BC171" s="132"/>
      <c r="BD171" s="132"/>
      <c r="BE171" s="132"/>
      <c r="BF171" s="132"/>
      <c r="BG171" s="132">
        <f t="shared" si="11"/>
        <v>308</v>
      </c>
      <c r="BH171" s="132"/>
      <c r="BI171" s="132"/>
      <c r="BJ171" s="132"/>
      <c r="BK171" s="132"/>
      <c r="BL171" s="132"/>
      <c r="BM171" s="133">
        <v>86</v>
      </c>
      <c r="BN171" s="133"/>
      <c r="BO171" s="133"/>
      <c r="BP171" s="133"/>
      <c r="BQ171" s="133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" customHeight="1">
      <c r="A172" s="121"/>
      <c r="B172" s="123"/>
      <c r="C172" s="123"/>
      <c r="D172" s="123"/>
      <c r="E172" s="123"/>
      <c r="F172" s="123"/>
      <c r="G172" s="123"/>
      <c r="H172" s="128" t="s">
        <v>233</v>
      </c>
      <c r="I172" s="128"/>
      <c r="J172" s="128"/>
      <c r="K172" s="128"/>
      <c r="L172" s="128"/>
      <c r="M172" s="128"/>
      <c r="N172" s="128"/>
      <c r="O172" s="129">
        <v>29</v>
      </c>
      <c r="P172" s="129"/>
      <c r="Q172" s="129"/>
      <c r="R172" s="129"/>
      <c r="S172" s="129"/>
      <c r="T172" s="129">
        <v>25</v>
      </c>
      <c r="U172" s="129"/>
      <c r="V172" s="129"/>
      <c r="W172" s="129"/>
      <c r="X172" s="129"/>
      <c r="Y172" s="129">
        <f t="shared" si="13"/>
        <v>54</v>
      </c>
      <c r="Z172" s="129"/>
      <c r="AA172" s="129"/>
      <c r="AB172" s="129"/>
      <c r="AC172" s="129"/>
      <c r="AD172" s="129"/>
      <c r="AE172" s="129">
        <v>22</v>
      </c>
      <c r="AF172" s="129"/>
      <c r="AG172" s="129"/>
      <c r="AH172" s="129"/>
      <c r="AI172" s="129"/>
      <c r="AJ172" s="126"/>
      <c r="AK172" s="126"/>
      <c r="AL172" s="126"/>
      <c r="AM172" s="126"/>
      <c r="AN172" s="126"/>
      <c r="AO172" s="126"/>
      <c r="AP172" s="134" t="s">
        <v>128</v>
      </c>
      <c r="AQ172" s="134"/>
      <c r="AR172" s="134"/>
      <c r="AS172" s="134"/>
      <c r="AT172" s="134"/>
      <c r="AU172" s="134"/>
      <c r="AV172" s="134"/>
      <c r="AW172" s="135">
        <f>SUM(AW152:BA171)</f>
        <v>3480</v>
      </c>
      <c r="AX172" s="135"/>
      <c r="AY172" s="135"/>
      <c r="AZ172" s="135"/>
      <c r="BA172" s="135"/>
      <c r="BB172" s="135">
        <f>SUM(BB152:BF171)</f>
        <v>3886</v>
      </c>
      <c r="BC172" s="135"/>
      <c r="BD172" s="135"/>
      <c r="BE172" s="135"/>
      <c r="BF172" s="135"/>
      <c r="BG172" s="135">
        <f>SUM(BG152:BL171)</f>
        <v>7366</v>
      </c>
      <c r="BH172" s="135"/>
      <c r="BI172" s="135"/>
      <c r="BJ172" s="135"/>
      <c r="BK172" s="135"/>
      <c r="BL172" s="135"/>
      <c r="BM172" s="136">
        <f>SUM(BM152:BQ171)</f>
        <v>2810</v>
      </c>
      <c r="BN172" s="136"/>
      <c r="BO172" s="136"/>
      <c r="BP172" s="136"/>
      <c r="BQ172" s="136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" customHeight="1">
      <c r="A173" s="121"/>
      <c r="B173" s="123"/>
      <c r="C173" s="123"/>
      <c r="D173" s="123"/>
      <c r="E173" s="123"/>
      <c r="F173" s="123"/>
      <c r="G173" s="123"/>
      <c r="H173" s="128" t="s">
        <v>234</v>
      </c>
      <c r="I173" s="128"/>
      <c r="J173" s="128"/>
      <c r="K173" s="128"/>
      <c r="L173" s="128"/>
      <c r="M173" s="128"/>
      <c r="N173" s="128"/>
      <c r="O173" s="129">
        <v>28</v>
      </c>
      <c r="P173" s="129"/>
      <c r="Q173" s="129"/>
      <c r="R173" s="129"/>
      <c r="S173" s="129"/>
      <c r="T173" s="129">
        <v>25</v>
      </c>
      <c r="U173" s="129"/>
      <c r="V173" s="129"/>
      <c r="W173" s="129"/>
      <c r="X173" s="129"/>
      <c r="Y173" s="129">
        <f t="shared" si="13"/>
        <v>53</v>
      </c>
      <c r="Z173" s="129"/>
      <c r="AA173" s="129"/>
      <c r="AB173" s="129"/>
      <c r="AC173" s="129"/>
      <c r="AD173" s="129"/>
      <c r="AE173" s="129">
        <v>24</v>
      </c>
      <c r="AF173" s="129"/>
      <c r="AG173" s="129"/>
      <c r="AH173" s="129"/>
      <c r="AI173" s="129"/>
      <c r="AJ173" s="117" t="s">
        <v>32</v>
      </c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45">
        <f>O139+O153+O162+O178+AW124+AW130+AW137+AW151+AW172</f>
        <v>23377</v>
      </c>
      <c r="AX173" s="145"/>
      <c r="AY173" s="145"/>
      <c r="AZ173" s="145"/>
      <c r="BA173" s="145"/>
      <c r="BB173" s="145">
        <f>T139+T153+T162+T178+BB124+BB130+BB137+BB151+BB172</f>
        <v>25779</v>
      </c>
      <c r="BC173" s="145"/>
      <c r="BD173" s="145"/>
      <c r="BE173" s="145"/>
      <c r="BF173" s="145"/>
      <c r="BG173" s="146">
        <f>BB173+AW173</f>
        <v>49156</v>
      </c>
      <c r="BH173" s="146"/>
      <c r="BI173" s="146"/>
      <c r="BJ173" s="146"/>
      <c r="BK173" s="146"/>
      <c r="BL173" s="146"/>
      <c r="BM173" s="147">
        <f>AE139+AE153+AE162+AE178+BM124+BM130+BM137+BM151+BM172</f>
        <v>18236</v>
      </c>
      <c r="BN173" s="147"/>
      <c r="BO173" s="147"/>
      <c r="BP173" s="147"/>
      <c r="BQ173" s="147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" customHeight="1">
      <c r="A174" s="121"/>
      <c r="B174" s="123"/>
      <c r="C174" s="123"/>
      <c r="D174" s="123"/>
      <c r="E174" s="123"/>
      <c r="F174" s="123"/>
      <c r="G174" s="123"/>
      <c r="H174" s="128" t="s">
        <v>235</v>
      </c>
      <c r="I174" s="128"/>
      <c r="J174" s="128"/>
      <c r="K174" s="128"/>
      <c r="L174" s="128"/>
      <c r="M174" s="128"/>
      <c r="N174" s="128"/>
      <c r="O174" s="129">
        <v>31</v>
      </c>
      <c r="P174" s="129"/>
      <c r="Q174" s="129"/>
      <c r="R174" s="129"/>
      <c r="S174" s="129"/>
      <c r="T174" s="129">
        <v>36</v>
      </c>
      <c r="U174" s="129"/>
      <c r="V174" s="129"/>
      <c r="W174" s="129"/>
      <c r="X174" s="129"/>
      <c r="Y174" s="129">
        <f t="shared" si="13"/>
        <v>67</v>
      </c>
      <c r="Z174" s="129"/>
      <c r="AA174" s="129"/>
      <c r="AB174" s="129"/>
      <c r="AC174" s="129"/>
      <c r="AD174" s="129"/>
      <c r="AE174" s="129">
        <v>27</v>
      </c>
      <c r="AF174" s="129"/>
      <c r="AG174" s="129"/>
      <c r="AH174" s="129"/>
      <c r="AI174" s="129"/>
      <c r="AJ174" s="148"/>
      <c r="AK174" s="149" t="s">
        <v>97</v>
      </c>
      <c r="AL174"/>
      <c r="AM174"/>
      <c r="AN174"/>
      <c r="AO174"/>
      <c r="AP174" s="150"/>
      <c r="AQ174"/>
      <c r="AR174" s="150"/>
      <c r="AS174" s="150"/>
      <c r="AT174" s="150"/>
      <c r="AU174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  <c r="BL174" s="150"/>
      <c r="BM174" s="150"/>
      <c r="BN174" s="150"/>
      <c r="BO174" s="150"/>
      <c r="BP174" s="150"/>
      <c r="BQ174" s="150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" customHeight="1">
      <c r="A175" s="121"/>
      <c r="B175" s="123"/>
      <c r="C175" s="123"/>
      <c r="D175" s="123"/>
      <c r="E175" s="123"/>
      <c r="F175" s="123"/>
      <c r="G175" s="123"/>
      <c r="H175" s="128" t="s">
        <v>236</v>
      </c>
      <c r="I175" s="128"/>
      <c r="J175" s="128"/>
      <c r="K175" s="128"/>
      <c r="L175" s="128"/>
      <c r="M175" s="128"/>
      <c r="N175" s="128"/>
      <c r="O175" s="129">
        <v>35</v>
      </c>
      <c r="P175" s="129"/>
      <c r="Q175" s="129"/>
      <c r="R175" s="129"/>
      <c r="S175" s="129"/>
      <c r="T175" s="129">
        <v>37</v>
      </c>
      <c r="U175" s="129"/>
      <c r="V175" s="129"/>
      <c r="W175" s="129"/>
      <c r="X175" s="129"/>
      <c r="Y175" s="129">
        <f t="shared" si="13"/>
        <v>72</v>
      </c>
      <c r="Z175" s="129"/>
      <c r="AA175" s="129"/>
      <c r="AB175" s="129"/>
      <c r="AC175" s="129"/>
      <c r="AD175" s="129"/>
      <c r="AE175" s="129">
        <v>30</v>
      </c>
      <c r="AF175" s="129"/>
      <c r="AG175" s="129"/>
      <c r="AH175" s="129"/>
      <c r="AI175" s="129"/>
      <c r="AJ175" s="148"/>
      <c r="AK175"/>
      <c r="AL175"/>
      <c r="AM175"/>
      <c r="AN175"/>
      <c r="AO175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  <c r="BI175" s="150"/>
      <c r="BJ175" s="150"/>
      <c r="BK175" s="150"/>
      <c r="BL175" s="150"/>
      <c r="BM175" s="150"/>
      <c r="BN175" s="150"/>
      <c r="BO175" s="150"/>
      <c r="BP175" s="150"/>
      <c r="BQ175" s="150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" customHeight="1">
      <c r="A176" s="121"/>
      <c r="B176" s="123"/>
      <c r="C176" s="123"/>
      <c r="D176" s="123"/>
      <c r="E176" s="123"/>
      <c r="F176" s="123"/>
      <c r="G176" s="123"/>
      <c r="H176" s="128" t="s">
        <v>237</v>
      </c>
      <c r="I176" s="128"/>
      <c r="J176" s="128"/>
      <c r="K176" s="128"/>
      <c r="L176" s="128"/>
      <c r="M176" s="128"/>
      <c r="N176" s="128"/>
      <c r="O176" s="129">
        <v>50</v>
      </c>
      <c r="P176" s="129"/>
      <c r="Q176" s="129"/>
      <c r="R176" s="129"/>
      <c r="S176" s="129"/>
      <c r="T176" s="129">
        <v>61</v>
      </c>
      <c r="U176" s="129"/>
      <c r="V176" s="129"/>
      <c r="W176" s="129"/>
      <c r="X176" s="129"/>
      <c r="Y176" s="129">
        <f t="shared" si="13"/>
        <v>111</v>
      </c>
      <c r="Z176" s="129"/>
      <c r="AA176" s="129"/>
      <c r="AB176" s="129"/>
      <c r="AC176" s="129"/>
      <c r="AD176" s="129"/>
      <c r="AE176" s="129">
        <v>32</v>
      </c>
      <c r="AF176" s="129"/>
      <c r="AG176" s="129"/>
      <c r="AH176" s="129"/>
      <c r="AI176" s="129"/>
      <c r="AJ176" s="148"/>
      <c r="AK176"/>
      <c r="AL176"/>
      <c r="AM176"/>
      <c r="AN176"/>
      <c r="AO176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  <c r="BL176" s="150"/>
      <c r="BM176" s="150"/>
      <c r="BN176" s="150"/>
      <c r="BO176" s="150"/>
      <c r="BP176" s="150"/>
      <c r="BQ176" s="150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" customHeight="1">
      <c r="A177" s="121"/>
      <c r="B177" s="123"/>
      <c r="C177" s="123"/>
      <c r="D177" s="123"/>
      <c r="E177" s="123"/>
      <c r="F177" s="123"/>
      <c r="G177" s="123"/>
      <c r="H177" s="131" t="s">
        <v>238</v>
      </c>
      <c r="I177" s="131"/>
      <c r="J177" s="131"/>
      <c r="K177" s="131"/>
      <c r="L177" s="131"/>
      <c r="M177" s="131"/>
      <c r="N177" s="131"/>
      <c r="O177" s="132">
        <v>30</v>
      </c>
      <c r="P177" s="132"/>
      <c r="Q177" s="132"/>
      <c r="R177" s="132"/>
      <c r="S177" s="132"/>
      <c r="T177" s="132">
        <v>26</v>
      </c>
      <c r="U177" s="132"/>
      <c r="V177" s="132"/>
      <c r="W177" s="132"/>
      <c r="X177" s="132"/>
      <c r="Y177" s="132">
        <f t="shared" si="13"/>
        <v>56</v>
      </c>
      <c r="Z177" s="132"/>
      <c r="AA177" s="132"/>
      <c r="AB177" s="132"/>
      <c r="AC177" s="132"/>
      <c r="AD177" s="132"/>
      <c r="AE177" s="132">
        <v>17</v>
      </c>
      <c r="AF177" s="132"/>
      <c r="AG177" s="132"/>
      <c r="AH177" s="132"/>
      <c r="AI177" s="132"/>
      <c r="AJ177" s="148"/>
      <c r="AK177" s="150">
        <v>3</v>
      </c>
      <c r="AL177" s="150"/>
      <c r="AM177"/>
      <c r="AN177"/>
      <c r="AO177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  <c r="BL177" s="150"/>
      <c r="BM177" s="150"/>
      <c r="BN177" s="150"/>
      <c r="BO177" s="150"/>
      <c r="BP177" s="150"/>
      <c r="BQ177" s="150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" customHeight="1">
      <c r="A178" s="121"/>
      <c r="B178" s="123"/>
      <c r="C178" s="123"/>
      <c r="D178" s="123"/>
      <c r="E178" s="123"/>
      <c r="F178" s="123"/>
      <c r="G178" s="123"/>
      <c r="H178" s="134" t="s">
        <v>128</v>
      </c>
      <c r="I178" s="134"/>
      <c r="J178" s="134"/>
      <c r="K178" s="134"/>
      <c r="L178" s="134"/>
      <c r="M178" s="134"/>
      <c r="N178" s="134"/>
      <c r="O178" s="135">
        <f>SUM(O163:S177)</f>
        <v>803</v>
      </c>
      <c r="P178" s="135"/>
      <c r="Q178" s="135"/>
      <c r="R178" s="135"/>
      <c r="S178" s="135"/>
      <c r="T178" s="135">
        <f>SUM(T163:X177)</f>
        <v>840</v>
      </c>
      <c r="U178" s="135"/>
      <c r="V178" s="135"/>
      <c r="W178" s="135"/>
      <c r="X178" s="135"/>
      <c r="Y178" s="135">
        <f>SUM(Y163:AD177)</f>
        <v>1643</v>
      </c>
      <c r="Z178" s="135"/>
      <c r="AA178" s="135"/>
      <c r="AB178" s="135"/>
      <c r="AC178" s="135"/>
      <c r="AD178" s="135"/>
      <c r="AE178" s="136">
        <f>SUM(AE163:AI177)</f>
        <v>549</v>
      </c>
      <c r="AF178" s="136"/>
      <c r="AG178" s="136"/>
      <c r="AH178" s="136"/>
      <c r="AI178" s="136"/>
      <c r="AJ178" s="148"/>
      <c r="AK178"/>
      <c r="AL178"/>
      <c r="AM178"/>
      <c r="AN178"/>
      <c r="AO178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L178" s="150"/>
      <c r="BM178" s="150"/>
      <c r="BN178" s="150"/>
      <c r="BO178" s="150"/>
      <c r="BP178" s="150"/>
      <c r="BQ178" s="150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1.25" customHeight="1">
      <c r="A180" s="151" t="s">
        <v>239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/>
      <c r="BV180"/>
      <c r="BW180"/>
      <c r="BX180"/>
      <c r="BY180" s="8" t="s">
        <v>240</v>
      </c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:69" s="31" customFormat="1" ht="3.75" customHeight="1"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  <c r="BI181" s="152"/>
      <c r="BJ181" s="152"/>
      <c r="BK181" s="152"/>
      <c r="BL181" s="152"/>
      <c r="BM181" s="152"/>
      <c r="BN181" s="152"/>
      <c r="BO181" s="152"/>
      <c r="BP181" s="152"/>
      <c r="BQ181" s="152"/>
    </row>
    <row r="182" spans="2:77" s="153" customFormat="1" ht="12" customHeight="1">
      <c r="B182" s="154" t="s">
        <v>12</v>
      </c>
      <c r="C182" s="154"/>
      <c r="D182" s="154"/>
      <c r="E182" s="154"/>
      <c r="F182" s="154"/>
      <c r="G182" s="154"/>
      <c r="H182" s="154"/>
      <c r="I182" s="155"/>
      <c r="J182" s="155"/>
      <c r="K182" s="155"/>
      <c r="L182" s="156" t="s">
        <v>96</v>
      </c>
      <c r="M182" s="156"/>
      <c r="N182" s="156"/>
      <c r="O182" s="156"/>
      <c r="P182" s="156"/>
      <c r="Q182" s="156"/>
      <c r="R182" s="157" t="s">
        <v>241</v>
      </c>
      <c r="S182" s="157"/>
      <c r="T182" s="157"/>
      <c r="U182" s="157"/>
      <c r="V182" s="157"/>
      <c r="W182" s="157"/>
      <c r="X182" s="157" t="s">
        <v>242</v>
      </c>
      <c r="Y182" s="157"/>
      <c r="Z182" s="157"/>
      <c r="AA182" s="157"/>
      <c r="AB182" s="157"/>
      <c r="AC182" s="157"/>
      <c r="AD182" s="157" t="s">
        <v>243</v>
      </c>
      <c r="AE182" s="157"/>
      <c r="AF182" s="157"/>
      <c r="AG182" s="157"/>
      <c r="AH182" s="157"/>
      <c r="AI182" s="157"/>
      <c r="AJ182" s="157" t="s">
        <v>244</v>
      </c>
      <c r="AK182" s="157"/>
      <c r="AL182" s="157"/>
      <c r="AM182" s="157"/>
      <c r="AN182" s="157"/>
      <c r="AO182" s="157"/>
      <c r="AP182" s="157" t="s">
        <v>245</v>
      </c>
      <c r="AQ182" s="157"/>
      <c r="AR182" s="157"/>
      <c r="AS182" s="157"/>
      <c r="AT182" s="157"/>
      <c r="AU182" s="157"/>
      <c r="AV182" s="157" t="s">
        <v>246</v>
      </c>
      <c r="AW182" s="157"/>
      <c r="AX182" s="157"/>
      <c r="AY182" s="157"/>
      <c r="AZ182" s="157"/>
      <c r="BA182" s="157"/>
      <c r="BB182" s="157" t="s">
        <v>247</v>
      </c>
      <c r="BC182" s="157"/>
      <c r="BD182" s="157"/>
      <c r="BE182" s="157"/>
      <c r="BF182" s="157"/>
      <c r="BG182" s="157"/>
      <c r="BH182" s="157" t="s">
        <v>248</v>
      </c>
      <c r="BI182" s="157"/>
      <c r="BJ182" s="157"/>
      <c r="BK182" s="157"/>
      <c r="BL182" s="157"/>
      <c r="BM182" s="157"/>
      <c r="BN182" s="157" t="s">
        <v>249</v>
      </c>
      <c r="BO182" s="157"/>
      <c r="BP182" s="157"/>
      <c r="BQ182" s="157"/>
      <c r="BR182" s="157"/>
      <c r="BS182" s="157"/>
      <c r="BT182" s="157" t="s">
        <v>250</v>
      </c>
      <c r="BU182" s="157"/>
      <c r="BV182" s="157"/>
      <c r="BW182" s="157"/>
      <c r="BX182" s="157"/>
      <c r="BY182" s="157"/>
    </row>
    <row r="183" spans="1:256" ht="12.75" customHeight="1">
      <c r="A183" s="153"/>
      <c r="B183" s="9" t="s">
        <v>96</v>
      </c>
      <c r="C183" s="9"/>
      <c r="D183" s="9"/>
      <c r="E183" s="9"/>
      <c r="F183" s="9"/>
      <c r="G183" s="9"/>
      <c r="H183" s="9"/>
      <c r="I183" s="158" t="s">
        <v>62</v>
      </c>
      <c r="J183" s="158"/>
      <c r="K183" s="158"/>
      <c r="L183" s="159">
        <f aca="true" t="shared" si="14" ref="L183:L184">L186+L189+L192+L195+L198+L201+L204+L207+L210</f>
        <v>23377</v>
      </c>
      <c r="M183" s="159"/>
      <c r="N183" s="159"/>
      <c r="O183" s="159"/>
      <c r="P183" s="159"/>
      <c r="Q183" s="159"/>
      <c r="R183" s="160">
        <f aca="true" t="shared" si="15" ref="R183:R184">R186+R189+R192+R195+R198+R201+R204+R207+R210</f>
        <v>1057</v>
      </c>
      <c r="S183" s="160"/>
      <c r="T183" s="160"/>
      <c r="U183" s="160"/>
      <c r="V183" s="160"/>
      <c r="W183" s="160"/>
      <c r="X183" s="160">
        <f aca="true" t="shared" si="16" ref="X183:X184">X186+X189+X192+X195+X198+X201+X204+X207+X210</f>
        <v>1154</v>
      </c>
      <c r="Y183" s="160"/>
      <c r="Z183" s="160"/>
      <c r="AA183" s="160"/>
      <c r="AB183" s="160"/>
      <c r="AC183" s="160"/>
      <c r="AD183" s="160">
        <f aca="true" t="shared" si="17" ref="AD183:AD184">AD186+AD189+AD192+AD195+AD198+AD201+AD204+AD207+AD210</f>
        <v>1261</v>
      </c>
      <c r="AE183" s="160"/>
      <c r="AF183" s="160"/>
      <c r="AG183" s="160"/>
      <c r="AH183" s="160"/>
      <c r="AI183" s="160"/>
      <c r="AJ183" s="160">
        <f aca="true" t="shared" si="18" ref="AJ183:AJ184">AJ186+AJ189+AJ192+AJ195+AJ198+AJ201+AJ204+AJ207+AJ210</f>
        <v>1220</v>
      </c>
      <c r="AK183" s="160"/>
      <c r="AL183" s="160"/>
      <c r="AM183" s="160"/>
      <c r="AN183" s="160"/>
      <c r="AO183" s="160"/>
      <c r="AP183" s="160">
        <f aca="true" t="shared" si="19" ref="AP183:AP184">AP186+AP189+AP192+AP195+AP198+AP201+AP204+AP207+AP210</f>
        <v>1090</v>
      </c>
      <c r="AQ183" s="160"/>
      <c r="AR183" s="160"/>
      <c r="AS183" s="160"/>
      <c r="AT183" s="160"/>
      <c r="AU183" s="160"/>
      <c r="AV183" s="160">
        <f aca="true" t="shared" si="20" ref="AV183:AV184">AV186+AV189+AV192+AV195+AV198+AV201+AV204+AV207+AV210</f>
        <v>1057</v>
      </c>
      <c r="AW183" s="160"/>
      <c r="AX183" s="160"/>
      <c r="AY183" s="160"/>
      <c r="AZ183" s="160"/>
      <c r="BA183" s="160"/>
      <c r="BB183" s="160">
        <f aca="true" t="shared" si="21" ref="BB183:BB184">BB186+BB189+BB192+BB195+BB198+BB201+BB204+BB207+BB210</f>
        <v>1293</v>
      </c>
      <c r="BC183" s="160"/>
      <c r="BD183" s="160"/>
      <c r="BE183" s="160"/>
      <c r="BF183" s="160"/>
      <c r="BG183" s="160"/>
      <c r="BH183" s="160">
        <f aca="true" t="shared" si="22" ref="BH183:BH184">BH186+BH189+BH192+BH195+BH198+BH201+BH204+BH207+BH210</f>
        <v>1445</v>
      </c>
      <c r="BI183" s="160"/>
      <c r="BJ183" s="160"/>
      <c r="BK183" s="160"/>
      <c r="BL183" s="160"/>
      <c r="BM183" s="160"/>
      <c r="BN183" s="160">
        <f aca="true" t="shared" si="23" ref="BN183:BN184">BN186+BN189+BN192+BN195+BN198+BN201+BN204+BN207+BN210</f>
        <v>1462</v>
      </c>
      <c r="BO183" s="160"/>
      <c r="BP183" s="160"/>
      <c r="BQ183" s="160"/>
      <c r="BR183" s="160"/>
      <c r="BS183" s="160"/>
      <c r="BT183" s="160">
        <f aca="true" t="shared" si="24" ref="BT183:BT184">BT186+BT189+BT192+BT195+BT198+BT201+BT204+BT207+BT210</f>
        <v>1467</v>
      </c>
      <c r="BU183" s="160"/>
      <c r="BV183" s="160"/>
      <c r="BW183" s="160"/>
      <c r="BX183" s="160"/>
      <c r="BY183" s="160"/>
      <c r="BZ183"/>
      <c r="CA183"/>
      <c r="CB183"/>
      <c r="CC183"/>
      <c r="CD183"/>
      <c r="CE183" s="161" t="s">
        <v>251</v>
      </c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 customHeight="1">
      <c r="A184" s="153"/>
      <c r="B184" s="9"/>
      <c r="C184" s="9"/>
      <c r="D184" s="9"/>
      <c r="E184" s="9"/>
      <c r="F184" s="9"/>
      <c r="G184" s="9"/>
      <c r="H184" s="9"/>
      <c r="I184" s="162" t="s">
        <v>63</v>
      </c>
      <c r="J184" s="162"/>
      <c r="K184" s="162"/>
      <c r="L184" s="163">
        <f t="shared" si="14"/>
        <v>25779</v>
      </c>
      <c r="M184" s="163"/>
      <c r="N184" s="163"/>
      <c r="O184" s="163"/>
      <c r="P184" s="163"/>
      <c r="Q184" s="163"/>
      <c r="R184" s="164">
        <f t="shared" si="15"/>
        <v>1000</v>
      </c>
      <c r="S184" s="164"/>
      <c r="T184" s="164"/>
      <c r="U184" s="164"/>
      <c r="V184" s="164"/>
      <c r="W184" s="164"/>
      <c r="X184" s="164">
        <f t="shared" si="16"/>
        <v>1131</v>
      </c>
      <c r="Y184" s="164"/>
      <c r="Z184" s="164"/>
      <c r="AA184" s="164"/>
      <c r="AB184" s="164"/>
      <c r="AC184" s="164"/>
      <c r="AD184" s="164">
        <f t="shared" si="17"/>
        <v>1153</v>
      </c>
      <c r="AE184" s="164"/>
      <c r="AF184" s="164"/>
      <c r="AG184" s="164"/>
      <c r="AH184" s="164"/>
      <c r="AI184" s="164"/>
      <c r="AJ184" s="164">
        <f t="shared" si="18"/>
        <v>1228</v>
      </c>
      <c r="AK184" s="164"/>
      <c r="AL184" s="164"/>
      <c r="AM184" s="164"/>
      <c r="AN184" s="164"/>
      <c r="AO184" s="164"/>
      <c r="AP184" s="164">
        <f t="shared" si="19"/>
        <v>1055</v>
      </c>
      <c r="AQ184" s="164"/>
      <c r="AR184" s="164"/>
      <c r="AS184" s="164"/>
      <c r="AT184" s="164"/>
      <c r="AU184" s="164"/>
      <c r="AV184" s="164">
        <f t="shared" si="20"/>
        <v>1058</v>
      </c>
      <c r="AW184" s="164"/>
      <c r="AX184" s="164"/>
      <c r="AY184" s="164"/>
      <c r="AZ184" s="164"/>
      <c r="BA184" s="164"/>
      <c r="BB184" s="164">
        <f t="shared" si="21"/>
        <v>1255</v>
      </c>
      <c r="BC184" s="164"/>
      <c r="BD184" s="164"/>
      <c r="BE184" s="164"/>
      <c r="BF184" s="164"/>
      <c r="BG184" s="164"/>
      <c r="BH184" s="164">
        <f t="shared" si="22"/>
        <v>1458</v>
      </c>
      <c r="BI184" s="164"/>
      <c r="BJ184" s="164"/>
      <c r="BK184" s="164"/>
      <c r="BL184" s="164"/>
      <c r="BM184" s="164"/>
      <c r="BN184" s="164">
        <f t="shared" si="23"/>
        <v>1493</v>
      </c>
      <c r="BO184" s="164"/>
      <c r="BP184" s="164"/>
      <c r="BQ184" s="164"/>
      <c r="BR184" s="164"/>
      <c r="BS184" s="164"/>
      <c r="BT184" s="164">
        <f t="shared" si="24"/>
        <v>1524</v>
      </c>
      <c r="BU184" s="164"/>
      <c r="BV184" s="164"/>
      <c r="BW184" s="164"/>
      <c r="BX184" s="164"/>
      <c r="BY184" s="16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 customHeight="1">
      <c r="A185" s="153"/>
      <c r="B185" s="9"/>
      <c r="C185" s="9"/>
      <c r="D185" s="9"/>
      <c r="E185" s="9"/>
      <c r="F185" s="9"/>
      <c r="G185" s="9"/>
      <c r="H185" s="9"/>
      <c r="I185" s="165" t="s">
        <v>128</v>
      </c>
      <c r="J185" s="165"/>
      <c r="K185" s="165"/>
      <c r="L185" s="166">
        <f>SUM(L183:Q184)</f>
        <v>49156</v>
      </c>
      <c r="M185" s="166"/>
      <c r="N185" s="166"/>
      <c r="O185" s="166"/>
      <c r="P185" s="166"/>
      <c r="Q185" s="166"/>
      <c r="R185" s="166">
        <f>SUM(R183:W184)</f>
        <v>2057</v>
      </c>
      <c r="S185" s="166"/>
      <c r="T185" s="166"/>
      <c r="U185" s="166"/>
      <c r="V185" s="166"/>
      <c r="W185" s="166"/>
      <c r="X185" s="166">
        <f>SUM(X183:AC184)</f>
        <v>2285</v>
      </c>
      <c r="Y185" s="166"/>
      <c r="Z185" s="166"/>
      <c r="AA185" s="166"/>
      <c r="AB185" s="166"/>
      <c r="AC185" s="166"/>
      <c r="AD185" s="166">
        <f>SUM(AD183:AI184)</f>
        <v>2414</v>
      </c>
      <c r="AE185" s="166"/>
      <c r="AF185" s="166"/>
      <c r="AG185" s="166"/>
      <c r="AH185" s="166"/>
      <c r="AI185" s="166"/>
      <c r="AJ185" s="166">
        <f>SUM(AJ183:AO184)</f>
        <v>2448</v>
      </c>
      <c r="AK185" s="166"/>
      <c r="AL185" s="166"/>
      <c r="AM185" s="166"/>
      <c r="AN185" s="166"/>
      <c r="AO185" s="166"/>
      <c r="AP185" s="166">
        <f>SUM(AP183:AU184)</f>
        <v>2145</v>
      </c>
      <c r="AQ185" s="166"/>
      <c r="AR185" s="166"/>
      <c r="AS185" s="166"/>
      <c r="AT185" s="166"/>
      <c r="AU185" s="166"/>
      <c r="AV185" s="166">
        <f>SUM(AV183:BA184)</f>
        <v>2115</v>
      </c>
      <c r="AW185" s="166"/>
      <c r="AX185" s="166"/>
      <c r="AY185" s="166"/>
      <c r="AZ185" s="166"/>
      <c r="BA185" s="166"/>
      <c r="BB185" s="166">
        <f>SUM(BB183:BG184)</f>
        <v>2548</v>
      </c>
      <c r="BC185" s="166"/>
      <c r="BD185" s="166"/>
      <c r="BE185" s="166"/>
      <c r="BF185" s="166"/>
      <c r="BG185" s="166"/>
      <c r="BH185" s="166">
        <f>SUM(BH183:BM184)</f>
        <v>2903</v>
      </c>
      <c r="BI185" s="166"/>
      <c r="BJ185" s="166"/>
      <c r="BK185" s="166"/>
      <c r="BL185" s="166"/>
      <c r="BM185" s="166"/>
      <c r="BN185" s="166">
        <f>SUM(BN183:BS184)</f>
        <v>2955</v>
      </c>
      <c r="BO185" s="166"/>
      <c r="BP185" s="166"/>
      <c r="BQ185" s="166"/>
      <c r="BR185" s="166"/>
      <c r="BS185" s="166"/>
      <c r="BT185" s="166">
        <f>SUM(BT183:BY184)</f>
        <v>2991</v>
      </c>
      <c r="BU185" s="166"/>
      <c r="BV185" s="166"/>
      <c r="BW185" s="166"/>
      <c r="BX185" s="166"/>
      <c r="BY185" s="166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 customHeight="1">
      <c r="A186" s="153"/>
      <c r="B186" s="9" t="s">
        <v>252</v>
      </c>
      <c r="C186" s="9"/>
      <c r="D186" s="9"/>
      <c r="E186" s="9"/>
      <c r="F186" s="9"/>
      <c r="G186" s="9"/>
      <c r="H186" s="9"/>
      <c r="I186" s="158" t="s">
        <v>62</v>
      </c>
      <c r="J186" s="158"/>
      <c r="K186" s="158"/>
      <c r="L186" s="159">
        <f aca="true" t="shared" si="25" ref="L186:L187">SUM(BH218:BY218)</f>
        <v>7858</v>
      </c>
      <c r="M186" s="159"/>
      <c r="N186" s="159"/>
      <c r="O186" s="159"/>
      <c r="P186" s="159"/>
      <c r="Q186" s="159"/>
      <c r="R186" s="160">
        <v>413</v>
      </c>
      <c r="S186" s="160"/>
      <c r="T186" s="160"/>
      <c r="U186" s="160"/>
      <c r="V186" s="160"/>
      <c r="W186" s="160"/>
      <c r="X186" s="160">
        <v>423</v>
      </c>
      <c r="Y186" s="160"/>
      <c r="Z186" s="160"/>
      <c r="AA186" s="160"/>
      <c r="AB186" s="160"/>
      <c r="AC186" s="160"/>
      <c r="AD186" s="160">
        <v>416</v>
      </c>
      <c r="AE186" s="160"/>
      <c r="AF186" s="160"/>
      <c r="AG186" s="160"/>
      <c r="AH186" s="160"/>
      <c r="AI186" s="160"/>
      <c r="AJ186" s="160">
        <v>445</v>
      </c>
      <c r="AK186" s="160"/>
      <c r="AL186" s="160"/>
      <c r="AM186" s="160"/>
      <c r="AN186" s="160"/>
      <c r="AO186" s="160"/>
      <c r="AP186" s="160">
        <v>411</v>
      </c>
      <c r="AQ186" s="160"/>
      <c r="AR186" s="160"/>
      <c r="AS186" s="160"/>
      <c r="AT186" s="160"/>
      <c r="AU186" s="160"/>
      <c r="AV186" s="160">
        <v>423</v>
      </c>
      <c r="AW186" s="160"/>
      <c r="AX186" s="160"/>
      <c r="AY186" s="160"/>
      <c r="AZ186" s="160"/>
      <c r="BA186" s="160"/>
      <c r="BB186" s="160">
        <v>494</v>
      </c>
      <c r="BC186" s="160"/>
      <c r="BD186" s="160"/>
      <c r="BE186" s="160"/>
      <c r="BF186" s="160"/>
      <c r="BG186" s="160"/>
      <c r="BH186" s="160">
        <v>539</v>
      </c>
      <c r="BI186" s="160"/>
      <c r="BJ186" s="160"/>
      <c r="BK186" s="160"/>
      <c r="BL186" s="160"/>
      <c r="BM186" s="160"/>
      <c r="BN186" s="160">
        <v>531</v>
      </c>
      <c r="BO186" s="160"/>
      <c r="BP186" s="160"/>
      <c r="BQ186" s="160"/>
      <c r="BR186" s="160"/>
      <c r="BS186" s="160"/>
      <c r="BT186" s="160">
        <v>543</v>
      </c>
      <c r="BU186" s="160"/>
      <c r="BV186" s="160"/>
      <c r="BW186" s="160"/>
      <c r="BX186" s="160"/>
      <c r="BY186" s="160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 customHeight="1">
      <c r="A187" s="153"/>
      <c r="B187" s="9"/>
      <c r="C187" s="9"/>
      <c r="D187" s="9"/>
      <c r="E187" s="9"/>
      <c r="F187" s="9"/>
      <c r="G187" s="9"/>
      <c r="H187" s="9"/>
      <c r="I187" s="162" t="s">
        <v>63</v>
      </c>
      <c r="J187" s="162"/>
      <c r="K187" s="162"/>
      <c r="L187" s="163">
        <f t="shared" si="25"/>
        <v>8691</v>
      </c>
      <c r="M187" s="163"/>
      <c r="N187" s="163"/>
      <c r="O187" s="163"/>
      <c r="P187" s="163"/>
      <c r="Q187" s="163"/>
      <c r="R187" s="164">
        <v>401</v>
      </c>
      <c r="S187" s="164"/>
      <c r="T187" s="164"/>
      <c r="U187" s="164"/>
      <c r="V187" s="164"/>
      <c r="W187" s="164"/>
      <c r="X187" s="164">
        <v>385</v>
      </c>
      <c r="Y187" s="164"/>
      <c r="Z187" s="164"/>
      <c r="AA187" s="164"/>
      <c r="AB187" s="164"/>
      <c r="AC187" s="164"/>
      <c r="AD187" s="164">
        <v>411</v>
      </c>
      <c r="AE187" s="164"/>
      <c r="AF187" s="164"/>
      <c r="AG187" s="164"/>
      <c r="AH187" s="164"/>
      <c r="AI187" s="164"/>
      <c r="AJ187" s="164">
        <v>452</v>
      </c>
      <c r="AK187" s="164"/>
      <c r="AL187" s="164"/>
      <c r="AM187" s="164"/>
      <c r="AN187" s="164"/>
      <c r="AO187" s="164"/>
      <c r="AP187" s="164">
        <v>382</v>
      </c>
      <c r="AQ187" s="164"/>
      <c r="AR187" s="164"/>
      <c r="AS187" s="164"/>
      <c r="AT187" s="164"/>
      <c r="AU187" s="164"/>
      <c r="AV187" s="164">
        <v>430</v>
      </c>
      <c r="AW187" s="164"/>
      <c r="AX187" s="164"/>
      <c r="AY187" s="164"/>
      <c r="AZ187" s="164"/>
      <c r="BA187" s="164"/>
      <c r="BB187" s="164">
        <v>462</v>
      </c>
      <c r="BC187" s="164"/>
      <c r="BD187" s="164"/>
      <c r="BE187" s="164"/>
      <c r="BF187" s="164"/>
      <c r="BG187" s="164"/>
      <c r="BH187" s="164">
        <v>566</v>
      </c>
      <c r="BI187" s="164"/>
      <c r="BJ187" s="164"/>
      <c r="BK187" s="164"/>
      <c r="BL187" s="164"/>
      <c r="BM187" s="164"/>
      <c r="BN187" s="164">
        <v>552</v>
      </c>
      <c r="BO187" s="164"/>
      <c r="BP187" s="164"/>
      <c r="BQ187" s="164"/>
      <c r="BR187" s="164"/>
      <c r="BS187" s="164"/>
      <c r="BT187" s="164">
        <v>575</v>
      </c>
      <c r="BU187" s="164"/>
      <c r="BV187" s="164"/>
      <c r="BW187" s="164"/>
      <c r="BX187" s="164"/>
      <c r="BY187" s="164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 customHeight="1">
      <c r="A188" s="153"/>
      <c r="B188" s="9"/>
      <c r="C188" s="9"/>
      <c r="D188" s="9"/>
      <c r="E188" s="9"/>
      <c r="F188" s="9"/>
      <c r="G188" s="9"/>
      <c r="H188" s="9"/>
      <c r="I188" s="165" t="s">
        <v>128</v>
      </c>
      <c r="J188" s="165"/>
      <c r="K188" s="165"/>
      <c r="L188" s="166">
        <f>SUM(L186:Q187)</f>
        <v>16549</v>
      </c>
      <c r="M188" s="166"/>
      <c r="N188" s="166"/>
      <c r="O188" s="166"/>
      <c r="P188" s="166"/>
      <c r="Q188" s="166"/>
      <c r="R188" s="166">
        <f>SUM(R186:W187)</f>
        <v>814</v>
      </c>
      <c r="S188" s="166"/>
      <c r="T188" s="166"/>
      <c r="U188" s="166"/>
      <c r="V188" s="166"/>
      <c r="W188" s="166"/>
      <c r="X188" s="166">
        <f>SUM(X186:AC187)</f>
        <v>808</v>
      </c>
      <c r="Y188" s="166"/>
      <c r="Z188" s="166"/>
      <c r="AA188" s="166"/>
      <c r="AB188" s="166"/>
      <c r="AC188" s="166"/>
      <c r="AD188" s="166">
        <f>SUM(AD186:AI187)</f>
        <v>827</v>
      </c>
      <c r="AE188" s="166"/>
      <c r="AF188" s="166"/>
      <c r="AG188" s="166"/>
      <c r="AH188" s="166"/>
      <c r="AI188" s="166"/>
      <c r="AJ188" s="166">
        <f>SUM(AJ186:AO187)</f>
        <v>897</v>
      </c>
      <c r="AK188" s="166"/>
      <c r="AL188" s="166"/>
      <c r="AM188" s="166"/>
      <c r="AN188" s="166"/>
      <c r="AO188" s="166"/>
      <c r="AP188" s="166">
        <f>SUM(AP186:AU187)</f>
        <v>793</v>
      </c>
      <c r="AQ188" s="166"/>
      <c r="AR188" s="166"/>
      <c r="AS188" s="166"/>
      <c r="AT188" s="166"/>
      <c r="AU188" s="166"/>
      <c r="AV188" s="166">
        <f>SUM(AV186:BA187)</f>
        <v>853</v>
      </c>
      <c r="AW188" s="166"/>
      <c r="AX188" s="166"/>
      <c r="AY188" s="166"/>
      <c r="AZ188" s="166"/>
      <c r="BA188" s="166"/>
      <c r="BB188" s="166">
        <f>SUM(BB186:BG187)</f>
        <v>956</v>
      </c>
      <c r="BC188" s="166"/>
      <c r="BD188" s="166"/>
      <c r="BE188" s="166"/>
      <c r="BF188" s="166"/>
      <c r="BG188" s="166"/>
      <c r="BH188" s="166">
        <f>SUM(BH186:BM187)</f>
        <v>1105</v>
      </c>
      <c r="BI188" s="166"/>
      <c r="BJ188" s="166"/>
      <c r="BK188" s="166"/>
      <c r="BL188" s="166"/>
      <c r="BM188" s="166"/>
      <c r="BN188" s="166">
        <f>SUM(BN186:BS187)</f>
        <v>1083</v>
      </c>
      <c r="BO188" s="166"/>
      <c r="BP188" s="166"/>
      <c r="BQ188" s="166"/>
      <c r="BR188" s="166"/>
      <c r="BS188" s="166"/>
      <c r="BT188" s="166">
        <f>SUM(BT186:BY187)</f>
        <v>1118</v>
      </c>
      <c r="BU188" s="166"/>
      <c r="BV188" s="166"/>
      <c r="BW188" s="166"/>
      <c r="BX188" s="166"/>
      <c r="BY188" s="166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 customHeight="1">
      <c r="A189" s="153"/>
      <c r="B189" s="9" t="s">
        <v>253</v>
      </c>
      <c r="C189" s="9"/>
      <c r="D189" s="9"/>
      <c r="E189" s="9"/>
      <c r="F189" s="9"/>
      <c r="G189" s="9"/>
      <c r="H189" s="9"/>
      <c r="I189" s="158" t="s">
        <v>62</v>
      </c>
      <c r="J189" s="158"/>
      <c r="K189" s="158"/>
      <c r="L189" s="159">
        <f aca="true" t="shared" si="26" ref="L189:L190">SUM(BH221:BY221)</f>
        <v>1216</v>
      </c>
      <c r="M189" s="159"/>
      <c r="N189" s="159"/>
      <c r="O189" s="159"/>
      <c r="P189" s="159"/>
      <c r="Q189" s="159"/>
      <c r="R189" s="160">
        <v>59</v>
      </c>
      <c r="S189" s="160"/>
      <c r="T189" s="160"/>
      <c r="U189" s="160"/>
      <c r="V189" s="160"/>
      <c r="W189" s="160"/>
      <c r="X189" s="160">
        <v>61</v>
      </c>
      <c r="Y189" s="160"/>
      <c r="Z189" s="160"/>
      <c r="AA189" s="160"/>
      <c r="AB189" s="160"/>
      <c r="AC189" s="160"/>
      <c r="AD189" s="160">
        <v>52</v>
      </c>
      <c r="AE189" s="160"/>
      <c r="AF189" s="160"/>
      <c r="AG189" s="160"/>
      <c r="AH189" s="160"/>
      <c r="AI189" s="160"/>
      <c r="AJ189" s="160">
        <v>47</v>
      </c>
      <c r="AK189" s="160"/>
      <c r="AL189" s="160"/>
      <c r="AM189" s="160"/>
      <c r="AN189" s="160"/>
      <c r="AO189" s="160"/>
      <c r="AP189" s="160">
        <v>43</v>
      </c>
      <c r="AQ189" s="160"/>
      <c r="AR189" s="160"/>
      <c r="AS189" s="160"/>
      <c r="AT189" s="160"/>
      <c r="AU189" s="160"/>
      <c r="AV189" s="160">
        <v>40</v>
      </c>
      <c r="AW189" s="160"/>
      <c r="AX189" s="160"/>
      <c r="AY189" s="160"/>
      <c r="AZ189" s="160"/>
      <c r="BA189" s="160"/>
      <c r="BB189" s="160">
        <v>61</v>
      </c>
      <c r="BC189" s="160"/>
      <c r="BD189" s="160"/>
      <c r="BE189" s="160"/>
      <c r="BF189" s="160"/>
      <c r="BG189" s="160"/>
      <c r="BH189" s="160">
        <v>81</v>
      </c>
      <c r="BI189" s="160"/>
      <c r="BJ189" s="160"/>
      <c r="BK189" s="160"/>
      <c r="BL189" s="160"/>
      <c r="BM189" s="160"/>
      <c r="BN189" s="160">
        <v>85</v>
      </c>
      <c r="BO189" s="160"/>
      <c r="BP189" s="160"/>
      <c r="BQ189" s="160"/>
      <c r="BR189" s="160"/>
      <c r="BS189" s="160"/>
      <c r="BT189" s="160">
        <v>59</v>
      </c>
      <c r="BU189" s="160"/>
      <c r="BV189" s="160"/>
      <c r="BW189" s="160"/>
      <c r="BX189" s="160"/>
      <c r="BY189" s="160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 customHeight="1">
      <c r="A190" s="153"/>
      <c r="B190" s="9"/>
      <c r="C190" s="9"/>
      <c r="D190" s="9"/>
      <c r="E190" s="9"/>
      <c r="F190" s="9"/>
      <c r="G190" s="9"/>
      <c r="H190" s="9"/>
      <c r="I190" s="162" t="s">
        <v>63</v>
      </c>
      <c r="J190" s="162"/>
      <c r="K190" s="162"/>
      <c r="L190" s="163">
        <f t="shared" si="26"/>
        <v>1370</v>
      </c>
      <c r="M190" s="163"/>
      <c r="N190" s="163"/>
      <c r="O190" s="163"/>
      <c r="P190" s="163"/>
      <c r="Q190" s="163"/>
      <c r="R190" s="164">
        <v>42</v>
      </c>
      <c r="S190" s="164"/>
      <c r="T190" s="164"/>
      <c r="U190" s="164"/>
      <c r="V190" s="164"/>
      <c r="W190" s="164"/>
      <c r="X190" s="164">
        <v>66</v>
      </c>
      <c r="Y190" s="164"/>
      <c r="Z190" s="164"/>
      <c r="AA190" s="164"/>
      <c r="AB190" s="164"/>
      <c r="AC190" s="164"/>
      <c r="AD190" s="164">
        <v>43</v>
      </c>
      <c r="AE190" s="164"/>
      <c r="AF190" s="164"/>
      <c r="AG190" s="164"/>
      <c r="AH190" s="164"/>
      <c r="AI190" s="164"/>
      <c r="AJ190" s="164">
        <v>40</v>
      </c>
      <c r="AK190" s="164"/>
      <c r="AL190" s="164"/>
      <c r="AM190" s="164"/>
      <c r="AN190" s="164"/>
      <c r="AO190" s="164"/>
      <c r="AP190" s="164">
        <v>51</v>
      </c>
      <c r="AQ190" s="164"/>
      <c r="AR190" s="164"/>
      <c r="AS190" s="164"/>
      <c r="AT190" s="164"/>
      <c r="AU190" s="164"/>
      <c r="AV190" s="164">
        <v>54</v>
      </c>
      <c r="AW190" s="164"/>
      <c r="AX190" s="164"/>
      <c r="AY190" s="164"/>
      <c r="AZ190" s="164"/>
      <c r="BA190" s="164"/>
      <c r="BB190" s="164">
        <v>69</v>
      </c>
      <c r="BC190" s="164"/>
      <c r="BD190" s="164"/>
      <c r="BE190" s="164"/>
      <c r="BF190" s="164"/>
      <c r="BG190" s="164"/>
      <c r="BH190" s="164">
        <v>89</v>
      </c>
      <c r="BI190" s="164"/>
      <c r="BJ190" s="164"/>
      <c r="BK190" s="164"/>
      <c r="BL190" s="164"/>
      <c r="BM190" s="164"/>
      <c r="BN190" s="164">
        <v>67</v>
      </c>
      <c r="BO190" s="164"/>
      <c r="BP190" s="164"/>
      <c r="BQ190" s="164"/>
      <c r="BR190" s="164"/>
      <c r="BS190" s="164"/>
      <c r="BT190" s="164">
        <v>52</v>
      </c>
      <c r="BU190" s="164"/>
      <c r="BV190" s="164"/>
      <c r="BW190" s="164"/>
      <c r="BX190" s="164"/>
      <c r="BY190" s="164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 customHeight="1">
      <c r="A191" s="153"/>
      <c r="B191" s="9"/>
      <c r="C191" s="9"/>
      <c r="D191" s="9"/>
      <c r="E191" s="9"/>
      <c r="F191" s="9"/>
      <c r="G191" s="9"/>
      <c r="H191" s="9"/>
      <c r="I191" s="165" t="s">
        <v>128</v>
      </c>
      <c r="J191" s="165"/>
      <c r="K191" s="165"/>
      <c r="L191" s="166">
        <f>SUM(L189:Q190)</f>
        <v>2586</v>
      </c>
      <c r="M191" s="166"/>
      <c r="N191" s="166"/>
      <c r="O191" s="166"/>
      <c r="P191" s="166"/>
      <c r="Q191" s="166"/>
      <c r="R191" s="166">
        <f>SUM(R189:W190)</f>
        <v>101</v>
      </c>
      <c r="S191" s="166"/>
      <c r="T191" s="166"/>
      <c r="U191" s="166"/>
      <c r="V191" s="166"/>
      <c r="W191" s="166"/>
      <c r="X191" s="166">
        <f>SUM(X189:AC190)</f>
        <v>127</v>
      </c>
      <c r="Y191" s="166"/>
      <c r="Z191" s="166"/>
      <c r="AA191" s="166"/>
      <c r="AB191" s="166"/>
      <c r="AC191" s="166"/>
      <c r="AD191" s="166">
        <f>SUM(AD189:AI190)</f>
        <v>95</v>
      </c>
      <c r="AE191" s="166"/>
      <c r="AF191" s="166"/>
      <c r="AG191" s="166"/>
      <c r="AH191" s="166"/>
      <c r="AI191" s="166"/>
      <c r="AJ191" s="166">
        <f>SUM(AJ189:AO190)</f>
        <v>87</v>
      </c>
      <c r="AK191" s="166"/>
      <c r="AL191" s="166"/>
      <c r="AM191" s="166"/>
      <c r="AN191" s="166"/>
      <c r="AO191" s="166"/>
      <c r="AP191" s="166">
        <f>SUM(AP189:AU190)</f>
        <v>94</v>
      </c>
      <c r="AQ191" s="166"/>
      <c r="AR191" s="166"/>
      <c r="AS191" s="166"/>
      <c r="AT191" s="166"/>
      <c r="AU191" s="166"/>
      <c r="AV191" s="166">
        <f>SUM(AV189:BA190)</f>
        <v>94</v>
      </c>
      <c r="AW191" s="166"/>
      <c r="AX191" s="166"/>
      <c r="AY191" s="166"/>
      <c r="AZ191" s="166"/>
      <c r="BA191" s="166"/>
      <c r="BB191" s="166">
        <f>SUM(BB189:BG190)</f>
        <v>130</v>
      </c>
      <c r="BC191" s="166"/>
      <c r="BD191" s="166"/>
      <c r="BE191" s="166"/>
      <c r="BF191" s="166"/>
      <c r="BG191" s="166"/>
      <c r="BH191" s="166">
        <f>SUM(BH189:BM190)</f>
        <v>170</v>
      </c>
      <c r="BI191" s="166"/>
      <c r="BJ191" s="166"/>
      <c r="BK191" s="166"/>
      <c r="BL191" s="166"/>
      <c r="BM191" s="166"/>
      <c r="BN191" s="166">
        <f>SUM(BN189:BS190)</f>
        <v>152</v>
      </c>
      <c r="BO191" s="166"/>
      <c r="BP191" s="166"/>
      <c r="BQ191" s="166"/>
      <c r="BR191" s="166"/>
      <c r="BS191" s="166"/>
      <c r="BT191" s="166">
        <f>SUM(BT189:BY190)</f>
        <v>111</v>
      </c>
      <c r="BU191" s="166"/>
      <c r="BV191" s="166"/>
      <c r="BW191" s="166"/>
      <c r="BX191" s="166"/>
      <c r="BY191" s="166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 customHeight="1">
      <c r="A192" s="153"/>
      <c r="B192" s="9" t="s">
        <v>254</v>
      </c>
      <c r="C192" s="9"/>
      <c r="D192" s="9"/>
      <c r="E192" s="9"/>
      <c r="F192" s="9"/>
      <c r="G192" s="9"/>
      <c r="H192" s="9"/>
      <c r="I192" s="158" t="s">
        <v>62</v>
      </c>
      <c r="J192" s="158"/>
      <c r="K192" s="158"/>
      <c r="L192" s="159">
        <f aca="true" t="shared" si="27" ref="L192:L193">SUM(BH224:BY224)</f>
        <v>2881</v>
      </c>
      <c r="M192" s="159"/>
      <c r="N192" s="159"/>
      <c r="O192" s="159"/>
      <c r="P192" s="159"/>
      <c r="Q192" s="159"/>
      <c r="R192" s="160">
        <v>156</v>
      </c>
      <c r="S192" s="160"/>
      <c r="T192" s="160"/>
      <c r="U192" s="160"/>
      <c r="V192" s="160"/>
      <c r="W192" s="160"/>
      <c r="X192" s="160">
        <v>182</v>
      </c>
      <c r="Y192" s="160"/>
      <c r="Z192" s="160"/>
      <c r="AA192" s="160"/>
      <c r="AB192" s="160"/>
      <c r="AC192" s="160"/>
      <c r="AD192" s="160">
        <v>208</v>
      </c>
      <c r="AE192" s="160"/>
      <c r="AF192" s="160"/>
      <c r="AG192" s="160"/>
      <c r="AH192" s="160"/>
      <c r="AI192" s="160"/>
      <c r="AJ192" s="160">
        <v>156</v>
      </c>
      <c r="AK192" s="160"/>
      <c r="AL192" s="160"/>
      <c r="AM192" s="160"/>
      <c r="AN192" s="160"/>
      <c r="AO192" s="160"/>
      <c r="AP192" s="160">
        <v>123</v>
      </c>
      <c r="AQ192" s="160"/>
      <c r="AR192" s="160"/>
      <c r="AS192" s="160"/>
      <c r="AT192" s="160"/>
      <c r="AU192" s="160"/>
      <c r="AV192" s="160">
        <v>148</v>
      </c>
      <c r="AW192" s="160"/>
      <c r="AX192" s="160"/>
      <c r="AY192" s="160"/>
      <c r="AZ192" s="160"/>
      <c r="BA192" s="160"/>
      <c r="BB192" s="160">
        <v>189</v>
      </c>
      <c r="BC192" s="160"/>
      <c r="BD192" s="160"/>
      <c r="BE192" s="160"/>
      <c r="BF192" s="160"/>
      <c r="BG192" s="160"/>
      <c r="BH192" s="160">
        <v>193</v>
      </c>
      <c r="BI192" s="160"/>
      <c r="BJ192" s="160"/>
      <c r="BK192" s="160"/>
      <c r="BL192" s="160"/>
      <c r="BM192" s="160"/>
      <c r="BN192" s="160">
        <v>209</v>
      </c>
      <c r="BO192" s="160"/>
      <c r="BP192" s="160"/>
      <c r="BQ192" s="160"/>
      <c r="BR192" s="160"/>
      <c r="BS192" s="160"/>
      <c r="BT192" s="160">
        <v>202</v>
      </c>
      <c r="BU192" s="160"/>
      <c r="BV192" s="160"/>
      <c r="BW192" s="160"/>
      <c r="BX192" s="160"/>
      <c r="BY192" s="160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 customHeight="1">
      <c r="A193" s="153"/>
      <c r="B193" s="9"/>
      <c r="C193" s="9"/>
      <c r="D193" s="9"/>
      <c r="E193" s="9"/>
      <c r="F193" s="9"/>
      <c r="G193" s="9"/>
      <c r="H193" s="9"/>
      <c r="I193" s="162" t="s">
        <v>63</v>
      </c>
      <c r="J193" s="162"/>
      <c r="K193" s="162"/>
      <c r="L193" s="163">
        <f t="shared" si="27"/>
        <v>3220</v>
      </c>
      <c r="M193" s="163"/>
      <c r="N193" s="163"/>
      <c r="O193" s="163"/>
      <c r="P193" s="163"/>
      <c r="Q193" s="163"/>
      <c r="R193" s="164">
        <v>167</v>
      </c>
      <c r="S193" s="164"/>
      <c r="T193" s="164"/>
      <c r="U193" s="164"/>
      <c r="V193" s="164"/>
      <c r="W193" s="164"/>
      <c r="X193" s="164">
        <v>180</v>
      </c>
      <c r="Y193" s="164"/>
      <c r="Z193" s="164"/>
      <c r="AA193" s="164"/>
      <c r="AB193" s="164"/>
      <c r="AC193" s="164"/>
      <c r="AD193" s="164">
        <v>169</v>
      </c>
      <c r="AE193" s="164"/>
      <c r="AF193" s="164"/>
      <c r="AG193" s="164"/>
      <c r="AH193" s="164"/>
      <c r="AI193" s="164"/>
      <c r="AJ193" s="164">
        <v>166</v>
      </c>
      <c r="AK193" s="164"/>
      <c r="AL193" s="164"/>
      <c r="AM193" s="164"/>
      <c r="AN193" s="164"/>
      <c r="AO193" s="164"/>
      <c r="AP193" s="164">
        <v>155</v>
      </c>
      <c r="AQ193" s="164"/>
      <c r="AR193" s="164"/>
      <c r="AS193" s="164"/>
      <c r="AT193" s="164"/>
      <c r="AU193" s="164"/>
      <c r="AV193" s="164">
        <v>153</v>
      </c>
      <c r="AW193" s="164"/>
      <c r="AX193" s="164"/>
      <c r="AY193" s="164"/>
      <c r="AZ193" s="164"/>
      <c r="BA193" s="164"/>
      <c r="BB193" s="164">
        <v>190</v>
      </c>
      <c r="BC193" s="164"/>
      <c r="BD193" s="164"/>
      <c r="BE193" s="164"/>
      <c r="BF193" s="164"/>
      <c r="BG193" s="164"/>
      <c r="BH193" s="164">
        <v>191</v>
      </c>
      <c r="BI193" s="164"/>
      <c r="BJ193" s="164"/>
      <c r="BK193" s="164"/>
      <c r="BL193" s="164"/>
      <c r="BM193" s="164"/>
      <c r="BN193" s="164">
        <v>232</v>
      </c>
      <c r="BO193" s="164"/>
      <c r="BP193" s="164"/>
      <c r="BQ193" s="164"/>
      <c r="BR193" s="164"/>
      <c r="BS193" s="164"/>
      <c r="BT193" s="164">
        <v>229</v>
      </c>
      <c r="BU193" s="164"/>
      <c r="BV193" s="164"/>
      <c r="BW193" s="164"/>
      <c r="BX193" s="164"/>
      <c r="BY193" s="164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 customHeight="1">
      <c r="A194" s="153"/>
      <c r="B194" s="9"/>
      <c r="C194" s="9"/>
      <c r="D194" s="9"/>
      <c r="E194" s="9"/>
      <c r="F194" s="9"/>
      <c r="G194" s="9"/>
      <c r="H194" s="9"/>
      <c r="I194" s="165" t="s">
        <v>128</v>
      </c>
      <c r="J194" s="165"/>
      <c r="K194" s="165"/>
      <c r="L194" s="166">
        <f>SUM(L192:Q193)</f>
        <v>6101</v>
      </c>
      <c r="M194" s="166"/>
      <c r="N194" s="166"/>
      <c r="O194" s="166"/>
      <c r="P194" s="166"/>
      <c r="Q194" s="166"/>
      <c r="R194" s="166">
        <f>SUM(R192:W193)</f>
        <v>323</v>
      </c>
      <c r="S194" s="166"/>
      <c r="T194" s="166"/>
      <c r="U194" s="166"/>
      <c r="V194" s="166"/>
      <c r="W194" s="166"/>
      <c r="X194" s="166">
        <f>SUM(X192:AC193)</f>
        <v>362</v>
      </c>
      <c r="Y194" s="166"/>
      <c r="Z194" s="166"/>
      <c r="AA194" s="166"/>
      <c r="AB194" s="166"/>
      <c r="AC194" s="166"/>
      <c r="AD194" s="166">
        <f>SUM(AD192:AI193)</f>
        <v>377</v>
      </c>
      <c r="AE194" s="166"/>
      <c r="AF194" s="166"/>
      <c r="AG194" s="166"/>
      <c r="AH194" s="166"/>
      <c r="AI194" s="166"/>
      <c r="AJ194" s="166">
        <f>SUM(AJ192:AO193)</f>
        <v>322</v>
      </c>
      <c r="AK194" s="166"/>
      <c r="AL194" s="166"/>
      <c r="AM194" s="166"/>
      <c r="AN194" s="166"/>
      <c r="AO194" s="166"/>
      <c r="AP194" s="166">
        <f>SUM(AP192:AU193)</f>
        <v>278</v>
      </c>
      <c r="AQ194" s="166"/>
      <c r="AR194" s="166"/>
      <c r="AS194" s="166"/>
      <c r="AT194" s="166"/>
      <c r="AU194" s="166"/>
      <c r="AV194" s="166">
        <f>SUM(AV192:BA193)</f>
        <v>301</v>
      </c>
      <c r="AW194" s="166"/>
      <c r="AX194" s="166"/>
      <c r="AY194" s="166"/>
      <c r="AZ194" s="166"/>
      <c r="BA194" s="166"/>
      <c r="BB194" s="166">
        <f>SUM(BB192:BG193)</f>
        <v>379</v>
      </c>
      <c r="BC194" s="166"/>
      <c r="BD194" s="166"/>
      <c r="BE194" s="166"/>
      <c r="BF194" s="166"/>
      <c r="BG194" s="166"/>
      <c r="BH194" s="166">
        <f>SUM(BH192:BM193)</f>
        <v>384</v>
      </c>
      <c r="BI194" s="166"/>
      <c r="BJ194" s="166"/>
      <c r="BK194" s="166"/>
      <c r="BL194" s="166"/>
      <c r="BM194" s="166"/>
      <c r="BN194" s="166">
        <f>SUM(BN192:BS193)</f>
        <v>441</v>
      </c>
      <c r="BO194" s="166"/>
      <c r="BP194" s="166"/>
      <c r="BQ194" s="166"/>
      <c r="BR194" s="166"/>
      <c r="BS194" s="166"/>
      <c r="BT194" s="166">
        <f>SUM(BT192:BY193)</f>
        <v>431</v>
      </c>
      <c r="BU194" s="166"/>
      <c r="BV194" s="166"/>
      <c r="BW194" s="166"/>
      <c r="BX194" s="166"/>
      <c r="BY194" s="166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 customHeight="1">
      <c r="A195" s="153"/>
      <c r="B195" s="9" t="s">
        <v>255</v>
      </c>
      <c r="C195" s="9"/>
      <c r="D195" s="9"/>
      <c r="E195" s="9"/>
      <c r="F195" s="9"/>
      <c r="G195" s="9"/>
      <c r="H195" s="9"/>
      <c r="I195" s="158" t="s">
        <v>62</v>
      </c>
      <c r="J195" s="158"/>
      <c r="K195" s="158"/>
      <c r="L195" s="159">
        <f aca="true" t="shared" si="28" ref="L195:L196">SUM(BH227:BY227)</f>
        <v>803</v>
      </c>
      <c r="M195" s="159"/>
      <c r="N195" s="159"/>
      <c r="O195" s="159"/>
      <c r="P195" s="159"/>
      <c r="Q195" s="159"/>
      <c r="R195" s="160">
        <v>24</v>
      </c>
      <c r="S195" s="160"/>
      <c r="T195" s="160"/>
      <c r="U195" s="160"/>
      <c r="V195" s="160"/>
      <c r="W195" s="160"/>
      <c r="X195" s="160">
        <v>33</v>
      </c>
      <c r="Y195" s="160"/>
      <c r="Z195" s="160"/>
      <c r="AA195" s="160"/>
      <c r="AB195" s="160"/>
      <c r="AC195" s="160"/>
      <c r="AD195" s="160">
        <v>40</v>
      </c>
      <c r="AE195" s="160"/>
      <c r="AF195" s="160"/>
      <c r="AG195" s="160"/>
      <c r="AH195" s="160"/>
      <c r="AI195" s="160"/>
      <c r="AJ195" s="160">
        <v>38</v>
      </c>
      <c r="AK195" s="160"/>
      <c r="AL195" s="160"/>
      <c r="AM195" s="160"/>
      <c r="AN195" s="160"/>
      <c r="AO195" s="160"/>
      <c r="AP195" s="160">
        <v>39</v>
      </c>
      <c r="AQ195" s="160"/>
      <c r="AR195" s="160"/>
      <c r="AS195" s="160"/>
      <c r="AT195" s="160"/>
      <c r="AU195" s="160"/>
      <c r="AV195" s="160">
        <v>22</v>
      </c>
      <c r="AW195" s="160"/>
      <c r="AX195" s="160"/>
      <c r="AY195" s="160"/>
      <c r="AZ195" s="160"/>
      <c r="BA195" s="160"/>
      <c r="BB195" s="160">
        <v>41</v>
      </c>
      <c r="BC195" s="160"/>
      <c r="BD195" s="160"/>
      <c r="BE195" s="160"/>
      <c r="BF195" s="160"/>
      <c r="BG195" s="160"/>
      <c r="BH195" s="160">
        <v>40</v>
      </c>
      <c r="BI195" s="160"/>
      <c r="BJ195" s="160"/>
      <c r="BK195" s="160"/>
      <c r="BL195" s="160"/>
      <c r="BM195" s="160"/>
      <c r="BN195" s="160">
        <v>42</v>
      </c>
      <c r="BO195" s="160"/>
      <c r="BP195" s="160"/>
      <c r="BQ195" s="160"/>
      <c r="BR195" s="160"/>
      <c r="BS195" s="160"/>
      <c r="BT195" s="160">
        <v>43</v>
      </c>
      <c r="BU195" s="160"/>
      <c r="BV195" s="160"/>
      <c r="BW195" s="160"/>
      <c r="BX195" s="160"/>
      <c r="BY195" s="160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 s="153">
        <v>0</v>
      </c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 customHeight="1">
      <c r="A196" s="153"/>
      <c r="B196" s="9"/>
      <c r="C196" s="9"/>
      <c r="D196" s="9"/>
      <c r="E196" s="9"/>
      <c r="F196" s="9"/>
      <c r="G196" s="9"/>
      <c r="H196" s="9"/>
      <c r="I196" s="162" t="s">
        <v>63</v>
      </c>
      <c r="J196" s="162"/>
      <c r="K196" s="162"/>
      <c r="L196" s="163">
        <f t="shared" si="28"/>
        <v>840</v>
      </c>
      <c r="M196" s="163"/>
      <c r="N196" s="163"/>
      <c r="O196" s="163"/>
      <c r="P196" s="163"/>
      <c r="Q196" s="163"/>
      <c r="R196" s="164">
        <v>28</v>
      </c>
      <c r="S196" s="164"/>
      <c r="T196" s="164"/>
      <c r="U196" s="164"/>
      <c r="V196" s="164"/>
      <c r="W196" s="164"/>
      <c r="X196" s="164">
        <v>34</v>
      </c>
      <c r="Y196" s="164"/>
      <c r="Z196" s="164"/>
      <c r="AA196" s="164"/>
      <c r="AB196" s="164"/>
      <c r="AC196" s="164"/>
      <c r="AD196" s="164">
        <v>25</v>
      </c>
      <c r="AE196" s="164"/>
      <c r="AF196" s="164"/>
      <c r="AG196" s="164"/>
      <c r="AH196" s="164"/>
      <c r="AI196" s="164"/>
      <c r="AJ196" s="164">
        <v>40</v>
      </c>
      <c r="AK196" s="164"/>
      <c r="AL196" s="164"/>
      <c r="AM196" s="164"/>
      <c r="AN196" s="164"/>
      <c r="AO196" s="164"/>
      <c r="AP196" s="164">
        <v>28</v>
      </c>
      <c r="AQ196" s="164"/>
      <c r="AR196" s="164"/>
      <c r="AS196" s="164"/>
      <c r="AT196" s="164"/>
      <c r="AU196" s="164"/>
      <c r="AV196" s="164">
        <v>29</v>
      </c>
      <c r="AW196" s="164"/>
      <c r="AX196" s="164"/>
      <c r="AY196" s="164"/>
      <c r="AZ196" s="164"/>
      <c r="BA196" s="164"/>
      <c r="BB196" s="164">
        <v>31</v>
      </c>
      <c r="BC196" s="164"/>
      <c r="BD196" s="164"/>
      <c r="BE196" s="164"/>
      <c r="BF196" s="164"/>
      <c r="BG196" s="164"/>
      <c r="BH196" s="164">
        <v>39</v>
      </c>
      <c r="BI196" s="164"/>
      <c r="BJ196" s="164"/>
      <c r="BK196" s="164"/>
      <c r="BL196" s="164"/>
      <c r="BM196" s="164"/>
      <c r="BN196" s="164">
        <v>44</v>
      </c>
      <c r="BO196" s="164"/>
      <c r="BP196" s="164"/>
      <c r="BQ196" s="164"/>
      <c r="BR196" s="164"/>
      <c r="BS196" s="164"/>
      <c r="BT196" s="164">
        <v>47</v>
      </c>
      <c r="BU196" s="164"/>
      <c r="BV196" s="164"/>
      <c r="BW196" s="164"/>
      <c r="BX196" s="164"/>
      <c r="BY196" s="164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 customHeight="1">
      <c r="A197" s="153"/>
      <c r="B197" s="9"/>
      <c r="C197" s="9"/>
      <c r="D197" s="9"/>
      <c r="E197" s="9"/>
      <c r="F197" s="9"/>
      <c r="G197" s="9"/>
      <c r="H197" s="9"/>
      <c r="I197" s="165" t="s">
        <v>128</v>
      </c>
      <c r="J197" s="165"/>
      <c r="K197" s="165"/>
      <c r="L197" s="166">
        <f>SUM(L195:Q196)</f>
        <v>1643</v>
      </c>
      <c r="M197" s="166"/>
      <c r="N197" s="166"/>
      <c r="O197" s="166"/>
      <c r="P197" s="166"/>
      <c r="Q197" s="166"/>
      <c r="R197" s="166">
        <f>SUM(R195:W196)</f>
        <v>52</v>
      </c>
      <c r="S197" s="166"/>
      <c r="T197" s="166"/>
      <c r="U197" s="166"/>
      <c r="V197" s="166"/>
      <c r="W197" s="166"/>
      <c r="X197" s="166">
        <f>SUM(X195:AC196)</f>
        <v>67</v>
      </c>
      <c r="Y197" s="166"/>
      <c r="Z197" s="166"/>
      <c r="AA197" s="166"/>
      <c r="AB197" s="166"/>
      <c r="AC197" s="166"/>
      <c r="AD197" s="166">
        <f>SUM(AD195:AI196)</f>
        <v>65</v>
      </c>
      <c r="AE197" s="166"/>
      <c r="AF197" s="166"/>
      <c r="AG197" s="166"/>
      <c r="AH197" s="166"/>
      <c r="AI197" s="166"/>
      <c r="AJ197" s="166">
        <f>SUM(AJ195:AO196)</f>
        <v>78</v>
      </c>
      <c r="AK197" s="166"/>
      <c r="AL197" s="166"/>
      <c r="AM197" s="166"/>
      <c r="AN197" s="166"/>
      <c r="AO197" s="166"/>
      <c r="AP197" s="166">
        <f>SUM(AP195:AU196)</f>
        <v>67</v>
      </c>
      <c r="AQ197" s="166"/>
      <c r="AR197" s="166"/>
      <c r="AS197" s="166"/>
      <c r="AT197" s="166"/>
      <c r="AU197" s="166"/>
      <c r="AV197" s="166">
        <f>SUM(AV195:BA196)</f>
        <v>51</v>
      </c>
      <c r="AW197" s="166"/>
      <c r="AX197" s="166"/>
      <c r="AY197" s="166"/>
      <c r="AZ197" s="166"/>
      <c r="BA197" s="166"/>
      <c r="BB197" s="166">
        <f>SUM(BB195:BG196)</f>
        <v>72</v>
      </c>
      <c r="BC197" s="166"/>
      <c r="BD197" s="166"/>
      <c r="BE197" s="166"/>
      <c r="BF197" s="166"/>
      <c r="BG197" s="166"/>
      <c r="BH197" s="166">
        <f>SUM(BH195:BM196)</f>
        <v>79</v>
      </c>
      <c r="BI197" s="166"/>
      <c r="BJ197" s="166"/>
      <c r="BK197" s="166"/>
      <c r="BL197" s="166"/>
      <c r="BM197" s="166"/>
      <c r="BN197" s="166">
        <f>SUM(BN195:BS196)</f>
        <v>86</v>
      </c>
      <c r="BO197" s="166"/>
      <c r="BP197" s="166"/>
      <c r="BQ197" s="166"/>
      <c r="BR197" s="166"/>
      <c r="BS197" s="166"/>
      <c r="BT197" s="166">
        <f>SUM(BT195:BY196)</f>
        <v>90</v>
      </c>
      <c r="BU197" s="166"/>
      <c r="BV197" s="166"/>
      <c r="BW197" s="166"/>
      <c r="BX197" s="166"/>
      <c r="BY197" s="166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 customHeight="1">
      <c r="A198" s="153"/>
      <c r="B198" s="9" t="s">
        <v>256</v>
      </c>
      <c r="C198" s="9"/>
      <c r="D198" s="9"/>
      <c r="E198" s="9"/>
      <c r="F198" s="9"/>
      <c r="G198" s="9"/>
      <c r="H198" s="9"/>
      <c r="I198" s="158" t="s">
        <v>62</v>
      </c>
      <c r="J198" s="158"/>
      <c r="K198" s="158"/>
      <c r="L198" s="159">
        <f aca="true" t="shared" si="29" ref="L198:L199">SUM(BH230:BY230)</f>
        <v>1125</v>
      </c>
      <c r="M198" s="159"/>
      <c r="N198" s="159"/>
      <c r="O198" s="159"/>
      <c r="P198" s="159"/>
      <c r="Q198" s="159"/>
      <c r="R198" s="160">
        <v>41</v>
      </c>
      <c r="S198" s="160"/>
      <c r="T198" s="160"/>
      <c r="U198" s="160"/>
      <c r="V198" s="160"/>
      <c r="W198" s="160"/>
      <c r="X198" s="160">
        <v>48</v>
      </c>
      <c r="Y198" s="160"/>
      <c r="Z198" s="160"/>
      <c r="AA198" s="160"/>
      <c r="AB198" s="160"/>
      <c r="AC198" s="160"/>
      <c r="AD198" s="160">
        <v>55</v>
      </c>
      <c r="AE198" s="160"/>
      <c r="AF198" s="160"/>
      <c r="AG198" s="160"/>
      <c r="AH198" s="160"/>
      <c r="AI198" s="160"/>
      <c r="AJ198" s="160">
        <v>60</v>
      </c>
      <c r="AK198" s="160"/>
      <c r="AL198" s="160"/>
      <c r="AM198" s="160"/>
      <c r="AN198" s="160"/>
      <c r="AO198" s="160"/>
      <c r="AP198" s="160">
        <v>43</v>
      </c>
      <c r="AQ198" s="160"/>
      <c r="AR198" s="160"/>
      <c r="AS198" s="160"/>
      <c r="AT198" s="160"/>
      <c r="AU198" s="160"/>
      <c r="AV198" s="160">
        <v>39</v>
      </c>
      <c r="AW198" s="160"/>
      <c r="AX198" s="160"/>
      <c r="AY198" s="160"/>
      <c r="AZ198" s="160"/>
      <c r="BA198" s="160"/>
      <c r="BB198" s="160">
        <v>44</v>
      </c>
      <c r="BC198" s="160"/>
      <c r="BD198" s="160"/>
      <c r="BE198" s="160"/>
      <c r="BF198" s="160"/>
      <c r="BG198" s="160"/>
      <c r="BH198" s="160">
        <v>63</v>
      </c>
      <c r="BI198" s="160"/>
      <c r="BJ198" s="160"/>
      <c r="BK198" s="160"/>
      <c r="BL198" s="160"/>
      <c r="BM198" s="160"/>
      <c r="BN198" s="160">
        <v>68</v>
      </c>
      <c r="BO198" s="160"/>
      <c r="BP198" s="160"/>
      <c r="BQ198" s="160"/>
      <c r="BR198" s="160"/>
      <c r="BS198" s="160"/>
      <c r="BT198" s="160">
        <v>63</v>
      </c>
      <c r="BU198" s="160"/>
      <c r="BV198" s="160"/>
      <c r="BW198" s="160"/>
      <c r="BX198" s="160"/>
      <c r="BY198" s="160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 customHeight="1">
      <c r="A199" s="153"/>
      <c r="B199" s="9"/>
      <c r="C199" s="9"/>
      <c r="D199" s="9"/>
      <c r="E199" s="9"/>
      <c r="F199" s="9"/>
      <c r="G199" s="9"/>
      <c r="H199" s="9"/>
      <c r="I199" s="162" t="s">
        <v>63</v>
      </c>
      <c r="J199" s="162"/>
      <c r="K199" s="162"/>
      <c r="L199" s="163">
        <f t="shared" si="29"/>
        <v>1266</v>
      </c>
      <c r="M199" s="163"/>
      <c r="N199" s="163"/>
      <c r="O199" s="163"/>
      <c r="P199" s="163"/>
      <c r="Q199" s="163"/>
      <c r="R199" s="164">
        <v>40</v>
      </c>
      <c r="S199" s="164"/>
      <c r="T199" s="164"/>
      <c r="U199" s="164"/>
      <c r="V199" s="164"/>
      <c r="W199" s="164"/>
      <c r="X199" s="164">
        <v>56</v>
      </c>
      <c r="Y199" s="164"/>
      <c r="Z199" s="164"/>
      <c r="AA199" s="164"/>
      <c r="AB199" s="164"/>
      <c r="AC199" s="164"/>
      <c r="AD199" s="164">
        <v>58</v>
      </c>
      <c r="AE199" s="164"/>
      <c r="AF199" s="164"/>
      <c r="AG199" s="164"/>
      <c r="AH199" s="164"/>
      <c r="AI199" s="164"/>
      <c r="AJ199" s="164">
        <v>59</v>
      </c>
      <c r="AK199" s="164"/>
      <c r="AL199" s="164"/>
      <c r="AM199" s="164"/>
      <c r="AN199" s="164"/>
      <c r="AO199" s="164"/>
      <c r="AP199" s="164">
        <v>45</v>
      </c>
      <c r="AQ199" s="164"/>
      <c r="AR199" s="164"/>
      <c r="AS199" s="164"/>
      <c r="AT199" s="164"/>
      <c r="AU199" s="164"/>
      <c r="AV199" s="164">
        <v>40</v>
      </c>
      <c r="AW199" s="164"/>
      <c r="AX199" s="164"/>
      <c r="AY199" s="164"/>
      <c r="AZ199" s="164"/>
      <c r="BA199" s="164"/>
      <c r="BB199" s="164">
        <v>43</v>
      </c>
      <c r="BC199" s="164"/>
      <c r="BD199" s="164"/>
      <c r="BE199" s="164"/>
      <c r="BF199" s="164"/>
      <c r="BG199" s="164"/>
      <c r="BH199" s="164">
        <v>54</v>
      </c>
      <c r="BI199" s="164"/>
      <c r="BJ199" s="164"/>
      <c r="BK199" s="164"/>
      <c r="BL199" s="164"/>
      <c r="BM199" s="164"/>
      <c r="BN199" s="164">
        <v>46</v>
      </c>
      <c r="BO199" s="164"/>
      <c r="BP199" s="164"/>
      <c r="BQ199" s="164"/>
      <c r="BR199" s="164"/>
      <c r="BS199" s="164"/>
      <c r="BT199" s="164">
        <v>65</v>
      </c>
      <c r="BU199" s="164"/>
      <c r="BV199" s="164"/>
      <c r="BW199" s="164"/>
      <c r="BX199" s="164"/>
      <c r="BY199" s="164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 customHeight="1">
      <c r="A200" s="153"/>
      <c r="B200" s="9"/>
      <c r="C200" s="9"/>
      <c r="D200" s="9"/>
      <c r="E200" s="9"/>
      <c r="F200" s="9"/>
      <c r="G200" s="9"/>
      <c r="H200" s="9"/>
      <c r="I200" s="165" t="s">
        <v>128</v>
      </c>
      <c r="J200" s="165"/>
      <c r="K200" s="165"/>
      <c r="L200" s="166">
        <f>SUM(L198:Q199)</f>
        <v>2391</v>
      </c>
      <c r="M200" s="166"/>
      <c r="N200" s="166"/>
      <c r="O200" s="166"/>
      <c r="P200" s="166"/>
      <c r="Q200" s="166"/>
      <c r="R200" s="166">
        <f>SUM(R198:W199)</f>
        <v>81</v>
      </c>
      <c r="S200" s="166"/>
      <c r="T200" s="166"/>
      <c r="U200" s="166"/>
      <c r="V200" s="166"/>
      <c r="W200" s="166"/>
      <c r="X200" s="166">
        <f>SUM(X198:AC199)</f>
        <v>104</v>
      </c>
      <c r="Y200" s="166"/>
      <c r="Z200" s="166"/>
      <c r="AA200" s="166"/>
      <c r="AB200" s="166"/>
      <c r="AC200" s="166"/>
      <c r="AD200" s="166">
        <f>SUM(AD198:AI199)</f>
        <v>113</v>
      </c>
      <c r="AE200" s="166"/>
      <c r="AF200" s="166"/>
      <c r="AG200" s="166"/>
      <c r="AH200" s="166"/>
      <c r="AI200" s="166"/>
      <c r="AJ200" s="166">
        <f>SUM(AJ198:AO199)</f>
        <v>119</v>
      </c>
      <c r="AK200" s="166"/>
      <c r="AL200" s="166"/>
      <c r="AM200" s="166"/>
      <c r="AN200" s="166"/>
      <c r="AO200" s="166"/>
      <c r="AP200" s="166">
        <f>SUM(AP198:AU199)</f>
        <v>88</v>
      </c>
      <c r="AQ200" s="166"/>
      <c r="AR200" s="166"/>
      <c r="AS200" s="166"/>
      <c r="AT200" s="166"/>
      <c r="AU200" s="166"/>
      <c r="AV200" s="166">
        <f>SUM(AV198:BA199)</f>
        <v>79</v>
      </c>
      <c r="AW200" s="166"/>
      <c r="AX200" s="166"/>
      <c r="AY200" s="166"/>
      <c r="AZ200" s="166"/>
      <c r="BA200" s="166"/>
      <c r="BB200" s="166">
        <f>SUM(BB198:BG199)</f>
        <v>87</v>
      </c>
      <c r="BC200" s="166"/>
      <c r="BD200" s="166"/>
      <c r="BE200" s="166"/>
      <c r="BF200" s="166"/>
      <c r="BG200" s="166"/>
      <c r="BH200" s="166">
        <f>SUM(BH198:BM199)</f>
        <v>117</v>
      </c>
      <c r="BI200" s="166"/>
      <c r="BJ200" s="166"/>
      <c r="BK200" s="166"/>
      <c r="BL200" s="166"/>
      <c r="BM200" s="166"/>
      <c r="BN200" s="166">
        <f>SUM(BN198:BS199)</f>
        <v>114</v>
      </c>
      <c r="BO200" s="166"/>
      <c r="BP200" s="166"/>
      <c r="BQ200" s="166"/>
      <c r="BR200" s="166"/>
      <c r="BS200" s="166"/>
      <c r="BT200" s="166">
        <f>SUM(BT198:BY199)</f>
        <v>128</v>
      </c>
      <c r="BU200" s="166"/>
      <c r="BV200" s="166"/>
      <c r="BW200" s="166"/>
      <c r="BX200" s="166"/>
      <c r="BY200" s="166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 customHeight="1">
      <c r="A201" s="153"/>
      <c r="B201" s="9" t="s">
        <v>257</v>
      </c>
      <c r="C201" s="9"/>
      <c r="D201" s="9"/>
      <c r="E201" s="9"/>
      <c r="F201" s="9"/>
      <c r="G201" s="9"/>
      <c r="H201" s="9"/>
      <c r="I201" s="158" t="s">
        <v>62</v>
      </c>
      <c r="J201" s="158"/>
      <c r="K201" s="158"/>
      <c r="L201" s="159">
        <f aca="true" t="shared" si="30" ref="L201:L202">SUM(BH233:BY233)</f>
        <v>1036</v>
      </c>
      <c r="M201" s="159"/>
      <c r="N201" s="159"/>
      <c r="O201" s="159"/>
      <c r="P201" s="159"/>
      <c r="Q201" s="159"/>
      <c r="R201" s="160">
        <v>32</v>
      </c>
      <c r="S201" s="160"/>
      <c r="T201" s="160"/>
      <c r="U201" s="160"/>
      <c r="V201" s="160"/>
      <c r="W201" s="160"/>
      <c r="X201" s="160">
        <v>35</v>
      </c>
      <c r="Y201" s="160"/>
      <c r="Z201" s="160"/>
      <c r="AA201" s="160"/>
      <c r="AB201" s="160"/>
      <c r="AC201" s="160"/>
      <c r="AD201" s="160">
        <v>52</v>
      </c>
      <c r="AE201" s="160"/>
      <c r="AF201" s="160"/>
      <c r="AG201" s="160"/>
      <c r="AH201" s="160"/>
      <c r="AI201" s="160"/>
      <c r="AJ201" s="160">
        <v>47</v>
      </c>
      <c r="AK201" s="160"/>
      <c r="AL201" s="160"/>
      <c r="AM201" s="160"/>
      <c r="AN201" s="160"/>
      <c r="AO201" s="160"/>
      <c r="AP201" s="160">
        <v>57</v>
      </c>
      <c r="AQ201" s="160"/>
      <c r="AR201" s="160"/>
      <c r="AS201" s="160"/>
      <c r="AT201" s="160"/>
      <c r="AU201" s="160"/>
      <c r="AV201" s="160">
        <v>37</v>
      </c>
      <c r="AW201" s="160"/>
      <c r="AX201" s="160"/>
      <c r="AY201" s="160"/>
      <c r="AZ201" s="160"/>
      <c r="BA201" s="160"/>
      <c r="BB201" s="160">
        <v>39</v>
      </c>
      <c r="BC201" s="160"/>
      <c r="BD201" s="160"/>
      <c r="BE201" s="160"/>
      <c r="BF201" s="160"/>
      <c r="BG201" s="160"/>
      <c r="BH201" s="160">
        <v>50</v>
      </c>
      <c r="BI201" s="160"/>
      <c r="BJ201" s="160"/>
      <c r="BK201" s="160"/>
      <c r="BL201" s="160"/>
      <c r="BM201" s="160"/>
      <c r="BN201" s="160">
        <v>58</v>
      </c>
      <c r="BO201" s="160"/>
      <c r="BP201" s="160"/>
      <c r="BQ201" s="160"/>
      <c r="BR201" s="160"/>
      <c r="BS201" s="160"/>
      <c r="BT201" s="160">
        <v>53</v>
      </c>
      <c r="BU201" s="160"/>
      <c r="BV201" s="160"/>
      <c r="BW201" s="160"/>
      <c r="BX201" s="160"/>
      <c r="BY201" s="160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 customHeight="1">
      <c r="A202" s="153"/>
      <c r="B202" s="9"/>
      <c r="C202" s="9"/>
      <c r="D202" s="9"/>
      <c r="E202" s="9"/>
      <c r="F202" s="9"/>
      <c r="G202" s="9"/>
      <c r="H202" s="9"/>
      <c r="I202" s="162" t="s">
        <v>63</v>
      </c>
      <c r="J202" s="162"/>
      <c r="K202" s="162"/>
      <c r="L202" s="163">
        <f t="shared" si="30"/>
        <v>1129</v>
      </c>
      <c r="M202" s="163"/>
      <c r="N202" s="163"/>
      <c r="O202" s="163"/>
      <c r="P202" s="163"/>
      <c r="Q202" s="163"/>
      <c r="R202" s="164">
        <v>30</v>
      </c>
      <c r="S202" s="164"/>
      <c r="T202" s="164"/>
      <c r="U202" s="164"/>
      <c r="V202" s="164"/>
      <c r="W202" s="164"/>
      <c r="X202" s="164">
        <v>40</v>
      </c>
      <c r="Y202" s="164"/>
      <c r="Z202" s="164"/>
      <c r="AA202" s="164"/>
      <c r="AB202" s="164"/>
      <c r="AC202" s="164"/>
      <c r="AD202" s="164">
        <v>34</v>
      </c>
      <c r="AE202" s="164"/>
      <c r="AF202" s="164"/>
      <c r="AG202" s="164"/>
      <c r="AH202" s="164"/>
      <c r="AI202" s="164"/>
      <c r="AJ202" s="164">
        <v>58</v>
      </c>
      <c r="AK202" s="164"/>
      <c r="AL202" s="164"/>
      <c r="AM202" s="164"/>
      <c r="AN202" s="164"/>
      <c r="AO202" s="164"/>
      <c r="AP202" s="164">
        <v>46</v>
      </c>
      <c r="AQ202" s="164"/>
      <c r="AR202" s="164"/>
      <c r="AS202" s="164"/>
      <c r="AT202" s="164"/>
      <c r="AU202" s="164"/>
      <c r="AV202" s="164">
        <v>27</v>
      </c>
      <c r="AW202" s="164"/>
      <c r="AX202" s="164"/>
      <c r="AY202" s="164"/>
      <c r="AZ202" s="164"/>
      <c r="BA202" s="164"/>
      <c r="BB202" s="164">
        <v>43</v>
      </c>
      <c r="BC202" s="164"/>
      <c r="BD202" s="164"/>
      <c r="BE202" s="164"/>
      <c r="BF202" s="164"/>
      <c r="BG202" s="164"/>
      <c r="BH202" s="164">
        <v>40</v>
      </c>
      <c r="BI202" s="164"/>
      <c r="BJ202" s="164"/>
      <c r="BK202" s="164"/>
      <c r="BL202" s="164"/>
      <c r="BM202" s="164"/>
      <c r="BN202" s="164">
        <v>56</v>
      </c>
      <c r="BO202" s="164"/>
      <c r="BP202" s="164"/>
      <c r="BQ202" s="164"/>
      <c r="BR202" s="164"/>
      <c r="BS202" s="164"/>
      <c r="BT202" s="164">
        <v>60</v>
      </c>
      <c r="BU202" s="164"/>
      <c r="BV202" s="164"/>
      <c r="BW202" s="164"/>
      <c r="BX202" s="164"/>
      <c r="BY202" s="164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 customHeight="1">
      <c r="A203" s="153"/>
      <c r="B203" s="9"/>
      <c r="C203" s="9"/>
      <c r="D203" s="9"/>
      <c r="E203" s="9"/>
      <c r="F203" s="9"/>
      <c r="G203" s="9"/>
      <c r="H203" s="9"/>
      <c r="I203" s="165" t="s">
        <v>128</v>
      </c>
      <c r="J203" s="165"/>
      <c r="K203" s="165"/>
      <c r="L203" s="166">
        <f>SUM(L201:Q202)</f>
        <v>2165</v>
      </c>
      <c r="M203" s="166"/>
      <c r="N203" s="166"/>
      <c r="O203" s="166"/>
      <c r="P203" s="166"/>
      <c r="Q203" s="166"/>
      <c r="R203" s="166">
        <f>SUM(R201:W202)</f>
        <v>62</v>
      </c>
      <c r="S203" s="166"/>
      <c r="T203" s="166"/>
      <c r="U203" s="166"/>
      <c r="V203" s="166"/>
      <c r="W203" s="166"/>
      <c r="X203" s="166">
        <f>SUM(X201:AC202)</f>
        <v>75</v>
      </c>
      <c r="Y203" s="166"/>
      <c r="Z203" s="166"/>
      <c r="AA203" s="166"/>
      <c r="AB203" s="166"/>
      <c r="AC203" s="166"/>
      <c r="AD203" s="166">
        <f>SUM(AD201:AI202)</f>
        <v>86</v>
      </c>
      <c r="AE203" s="166"/>
      <c r="AF203" s="166"/>
      <c r="AG203" s="166"/>
      <c r="AH203" s="166"/>
      <c r="AI203" s="166"/>
      <c r="AJ203" s="166">
        <f>SUM(AJ201:AO202)</f>
        <v>105</v>
      </c>
      <c r="AK203" s="166"/>
      <c r="AL203" s="166"/>
      <c r="AM203" s="166"/>
      <c r="AN203" s="166"/>
      <c r="AO203" s="166"/>
      <c r="AP203" s="166">
        <f>SUM(AP201:AU202)</f>
        <v>103</v>
      </c>
      <c r="AQ203" s="166"/>
      <c r="AR203" s="166"/>
      <c r="AS203" s="166"/>
      <c r="AT203" s="166"/>
      <c r="AU203" s="166"/>
      <c r="AV203" s="166">
        <f>SUM(AV201:BA202)</f>
        <v>64</v>
      </c>
      <c r="AW203" s="166"/>
      <c r="AX203" s="166"/>
      <c r="AY203" s="166"/>
      <c r="AZ203" s="166"/>
      <c r="BA203" s="166"/>
      <c r="BB203" s="166">
        <f>SUM(BB201:BG202)</f>
        <v>82</v>
      </c>
      <c r="BC203" s="166"/>
      <c r="BD203" s="166"/>
      <c r="BE203" s="166"/>
      <c r="BF203" s="166"/>
      <c r="BG203" s="166"/>
      <c r="BH203" s="166">
        <f>SUM(BH201:BM202)</f>
        <v>90</v>
      </c>
      <c r="BI203" s="166"/>
      <c r="BJ203" s="166"/>
      <c r="BK203" s="166"/>
      <c r="BL203" s="166"/>
      <c r="BM203" s="166"/>
      <c r="BN203" s="166">
        <f>SUM(BN201:BS202)</f>
        <v>114</v>
      </c>
      <c r="BO203" s="166"/>
      <c r="BP203" s="166"/>
      <c r="BQ203" s="166"/>
      <c r="BR203" s="166"/>
      <c r="BS203" s="166"/>
      <c r="BT203" s="166">
        <f>SUM(BT201:BY202)</f>
        <v>113</v>
      </c>
      <c r="BU203" s="166"/>
      <c r="BV203" s="166"/>
      <c r="BW203" s="166"/>
      <c r="BX203" s="166"/>
      <c r="BY203" s="166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 customHeight="1">
      <c r="A204" s="153"/>
      <c r="B204" s="9" t="s">
        <v>258</v>
      </c>
      <c r="C204" s="9"/>
      <c r="D204" s="9"/>
      <c r="E204" s="9"/>
      <c r="F204" s="9"/>
      <c r="G204" s="9"/>
      <c r="H204" s="9"/>
      <c r="I204" s="158" t="s">
        <v>62</v>
      </c>
      <c r="J204" s="158"/>
      <c r="K204" s="158"/>
      <c r="L204" s="159">
        <f aca="true" t="shared" si="31" ref="L204:L205">SUM(BH236:BY236)</f>
        <v>880</v>
      </c>
      <c r="M204" s="159"/>
      <c r="N204" s="159"/>
      <c r="O204" s="159"/>
      <c r="P204" s="159"/>
      <c r="Q204" s="159"/>
      <c r="R204" s="160">
        <v>17</v>
      </c>
      <c r="S204" s="160"/>
      <c r="T204" s="160"/>
      <c r="U204" s="160"/>
      <c r="V204" s="160"/>
      <c r="W204" s="160"/>
      <c r="X204" s="160">
        <v>39</v>
      </c>
      <c r="Y204" s="160"/>
      <c r="Z204" s="160"/>
      <c r="AA204" s="160"/>
      <c r="AB204" s="160"/>
      <c r="AC204" s="160"/>
      <c r="AD204" s="160">
        <v>45</v>
      </c>
      <c r="AE204" s="160"/>
      <c r="AF204" s="160"/>
      <c r="AG204" s="160"/>
      <c r="AH204" s="160"/>
      <c r="AI204" s="160"/>
      <c r="AJ204" s="160">
        <v>41</v>
      </c>
      <c r="AK204" s="160"/>
      <c r="AL204" s="160"/>
      <c r="AM204" s="160"/>
      <c r="AN204" s="160"/>
      <c r="AO204" s="160"/>
      <c r="AP204" s="160">
        <v>34</v>
      </c>
      <c r="AQ204" s="160"/>
      <c r="AR204" s="160"/>
      <c r="AS204" s="160"/>
      <c r="AT204" s="160"/>
      <c r="AU204" s="160"/>
      <c r="AV204" s="160">
        <v>39</v>
      </c>
      <c r="AW204" s="160"/>
      <c r="AX204" s="160"/>
      <c r="AY204" s="160"/>
      <c r="AZ204" s="160"/>
      <c r="BA204" s="160"/>
      <c r="BB204" s="160">
        <v>28</v>
      </c>
      <c r="BC204" s="160"/>
      <c r="BD204" s="160"/>
      <c r="BE204" s="160"/>
      <c r="BF204" s="160"/>
      <c r="BG204" s="160"/>
      <c r="BH204" s="160">
        <v>43</v>
      </c>
      <c r="BI204" s="160"/>
      <c r="BJ204" s="160"/>
      <c r="BK204" s="160"/>
      <c r="BL204" s="160"/>
      <c r="BM204" s="160"/>
      <c r="BN204" s="160">
        <v>34</v>
      </c>
      <c r="BO204" s="160"/>
      <c r="BP204" s="160"/>
      <c r="BQ204" s="160"/>
      <c r="BR204" s="160"/>
      <c r="BS204" s="160"/>
      <c r="BT204" s="160">
        <v>49</v>
      </c>
      <c r="BU204" s="160"/>
      <c r="BV204" s="160"/>
      <c r="BW204" s="160"/>
      <c r="BX204" s="160"/>
      <c r="BY204" s="160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 customHeight="1">
      <c r="A205" s="153"/>
      <c r="B205" s="9"/>
      <c r="C205" s="9"/>
      <c r="D205" s="9"/>
      <c r="E205" s="9"/>
      <c r="F205" s="9"/>
      <c r="G205" s="9"/>
      <c r="H205" s="9"/>
      <c r="I205" s="162" t="s">
        <v>63</v>
      </c>
      <c r="J205" s="162"/>
      <c r="K205" s="162"/>
      <c r="L205" s="163">
        <f t="shared" si="31"/>
        <v>929</v>
      </c>
      <c r="M205" s="163"/>
      <c r="N205" s="163"/>
      <c r="O205" s="163"/>
      <c r="P205" s="163"/>
      <c r="Q205" s="163"/>
      <c r="R205" s="164">
        <v>26</v>
      </c>
      <c r="S205" s="164"/>
      <c r="T205" s="164"/>
      <c r="U205" s="164"/>
      <c r="V205" s="164"/>
      <c r="W205" s="164"/>
      <c r="X205" s="164">
        <v>28</v>
      </c>
      <c r="Y205" s="164"/>
      <c r="Z205" s="164"/>
      <c r="AA205" s="164"/>
      <c r="AB205" s="164"/>
      <c r="AC205" s="164"/>
      <c r="AD205" s="164">
        <v>50</v>
      </c>
      <c r="AE205" s="164"/>
      <c r="AF205" s="164"/>
      <c r="AG205" s="164"/>
      <c r="AH205" s="164"/>
      <c r="AI205" s="164"/>
      <c r="AJ205" s="164">
        <v>34</v>
      </c>
      <c r="AK205" s="164"/>
      <c r="AL205" s="164"/>
      <c r="AM205" s="164"/>
      <c r="AN205" s="164"/>
      <c r="AO205" s="164"/>
      <c r="AP205" s="164">
        <v>24</v>
      </c>
      <c r="AQ205" s="164"/>
      <c r="AR205" s="164"/>
      <c r="AS205" s="164"/>
      <c r="AT205" s="164"/>
      <c r="AU205" s="164"/>
      <c r="AV205" s="164">
        <v>26</v>
      </c>
      <c r="AW205" s="164"/>
      <c r="AX205" s="164"/>
      <c r="AY205" s="164"/>
      <c r="AZ205" s="164"/>
      <c r="BA205" s="164"/>
      <c r="BB205" s="164">
        <v>33</v>
      </c>
      <c r="BC205" s="164"/>
      <c r="BD205" s="164"/>
      <c r="BE205" s="164"/>
      <c r="BF205" s="164"/>
      <c r="BG205" s="164"/>
      <c r="BH205" s="164">
        <v>44</v>
      </c>
      <c r="BI205" s="164"/>
      <c r="BJ205" s="164"/>
      <c r="BK205" s="164"/>
      <c r="BL205" s="164"/>
      <c r="BM205" s="164"/>
      <c r="BN205" s="164">
        <v>40</v>
      </c>
      <c r="BO205" s="164"/>
      <c r="BP205" s="164"/>
      <c r="BQ205" s="164"/>
      <c r="BR205" s="164"/>
      <c r="BS205" s="164"/>
      <c r="BT205" s="164">
        <v>42</v>
      </c>
      <c r="BU205" s="164"/>
      <c r="BV205" s="164"/>
      <c r="BW205" s="164"/>
      <c r="BX205" s="164"/>
      <c r="BY205" s="164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 customHeight="1">
      <c r="A206" s="153"/>
      <c r="B206" s="9"/>
      <c r="C206" s="9"/>
      <c r="D206" s="9"/>
      <c r="E206" s="9"/>
      <c r="F206" s="9"/>
      <c r="G206" s="9"/>
      <c r="H206" s="9"/>
      <c r="I206" s="165" t="s">
        <v>128</v>
      </c>
      <c r="J206" s="165"/>
      <c r="K206" s="165"/>
      <c r="L206" s="166">
        <f>SUM(L204:Q205)</f>
        <v>1809</v>
      </c>
      <c r="M206" s="166"/>
      <c r="N206" s="166"/>
      <c r="O206" s="166"/>
      <c r="P206" s="166"/>
      <c r="Q206" s="166"/>
      <c r="R206" s="166">
        <f>SUM(R204:W205)</f>
        <v>43</v>
      </c>
      <c r="S206" s="166"/>
      <c r="T206" s="166"/>
      <c r="U206" s="166"/>
      <c r="V206" s="166"/>
      <c r="W206" s="166"/>
      <c r="X206" s="166">
        <f>SUM(X204:AC205)</f>
        <v>67</v>
      </c>
      <c r="Y206" s="166"/>
      <c r="Z206" s="166"/>
      <c r="AA206" s="166"/>
      <c r="AB206" s="166"/>
      <c r="AC206" s="166"/>
      <c r="AD206" s="166">
        <f>SUM(AD204:AI205)</f>
        <v>95</v>
      </c>
      <c r="AE206" s="166"/>
      <c r="AF206" s="166"/>
      <c r="AG206" s="166"/>
      <c r="AH206" s="166"/>
      <c r="AI206" s="166"/>
      <c r="AJ206" s="166">
        <f>SUM(AJ204:AO205)</f>
        <v>75</v>
      </c>
      <c r="AK206" s="166"/>
      <c r="AL206" s="166"/>
      <c r="AM206" s="166"/>
      <c r="AN206" s="166"/>
      <c r="AO206" s="166"/>
      <c r="AP206" s="166">
        <f>SUM(AP204:AU205)</f>
        <v>58</v>
      </c>
      <c r="AQ206" s="166"/>
      <c r="AR206" s="166"/>
      <c r="AS206" s="166"/>
      <c r="AT206" s="166"/>
      <c r="AU206" s="166"/>
      <c r="AV206" s="166">
        <f>SUM(AV204:BA205)</f>
        <v>65</v>
      </c>
      <c r="AW206" s="166"/>
      <c r="AX206" s="166"/>
      <c r="AY206" s="166"/>
      <c r="AZ206" s="166"/>
      <c r="BA206" s="166"/>
      <c r="BB206" s="166">
        <f>SUM(BB204:BG205)</f>
        <v>61</v>
      </c>
      <c r="BC206" s="166"/>
      <c r="BD206" s="166"/>
      <c r="BE206" s="166"/>
      <c r="BF206" s="166"/>
      <c r="BG206" s="166"/>
      <c r="BH206" s="166">
        <f>SUM(BH204:BM205)</f>
        <v>87</v>
      </c>
      <c r="BI206" s="166"/>
      <c r="BJ206" s="166"/>
      <c r="BK206" s="166"/>
      <c r="BL206" s="166"/>
      <c r="BM206" s="166"/>
      <c r="BN206" s="166">
        <f>SUM(BN204:BS205)</f>
        <v>74</v>
      </c>
      <c r="BO206" s="166"/>
      <c r="BP206" s="166"/>
      <c r="BQ206" s="166"/>
      <c r="BR206" s="166"/>
      <c r="BS206" s="166"/>
      <c r="BT206" s="166">
        <f>SUM(BT204:BY205)</f>
        <v>91</v>
      </c>
      <c r="BU206" s="166"/>
      <c r="BV206" s="166"/>
      <c r="BW206" s="166"/>
      <c r="BX206" s="166"/>
      <c r="BY206" s="16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 customHeight="1">
      <c r="A207" s="153"/>
      <c r="B207" s="9" t="s">
        <v>259</v>
      </c>
      <c r="C207" s="9"/>
      <c r="D207" s="9"/>
      <c r="E207" s="9"/>
      <c r="F207" s="9"/>
      <c r="G207" s="9"/>
      <c r="H207" s="9"/>
      <c r="I207" s="158" t="s">
        <v>62</v>
      </c>
      <c r="J207" s="158"/>
      <c r="K207" s="158"/>
      <c r="L207" s="159">
        <f aca="true" t="shared" si="32" ref="L207:L208">SUM(BH239:BY239)</f>
        <v>4098</v>
      </c>
      <c r="M207" s="159"/>
      <c r="N207" s="159"/>
      <c r="O207" s="159"/>
      <c r="P207" s="159"/>
      <c r="Q207" s="159"/>
      <c r="R207" s="160">
        <v>179</v>
      </c>
      <c r="S207" s="160"/>
      <c r="T207" s="160"/>
      <c r="U207" s="160"/>
      <c r="V207" s="160"/>
      <c r="W207" s="160"/>
      <c r="X207" s="160">
        <v>177</v>
      </c>
      <c r="Y207" s="160"/>
      <c r="Z207" s="160"/>
      <c r="AA207" s="160"/>
      <c r="AB207" s="160"/>
      <c r="AC207" s="160"/>
      <c r="AD207" s="160">
        <v>223</v>
      </c>
      <c r="AE207" s="160"/>
      <c r="AF207" s="160"/>
      <c r="AG207" s="160"/>
      <c r="AH207" s="160"/>
      <c r="AI207" s="160"/>
      <c r="AJ207" s="160">
        <v>205</v>
      </c>
      <c r="AK207" s="160"/>
      <c r="AL207" s="160"/>
      <c r="AM207" s="160"/>
      <c r="AN207" s="160"/>
      <c r="AO207" s="160"/>
      <c r="AP207" s="160">
        <v>178</v>
      </c>
      <c r="AQ207" s="160"/>
      <c r="AR207" s="160"/>
      <c r="AS207" s="160"/>
      <c r="AT207" s="160"/>
      <c r="AU207" s="160"/>
      <c r="AV207" s="160">
        <v>168</v>
      </c>
      <c r="AW207" s="160"/>
      <c r="AX207" s="160"/>
      <c r="AY207" s="160"/>
      <c r="AZ207" s="160"/>
      <c r="BA207" s="160"/>
      <c r="BB207" s="160">
        <v>210</v>
      </c>
      <c r="BC207" s="160"/>
      <c r="BD207" s="160"/>
      <c r="BE207" s="160"/>
      <c r="BF207" s="160"/>
      <c r="BG207" s="160"/>
      <c r="BH207" s="160">
        <v>245</v>
      </c>
      <c r="BI207" s="160"/>
      <c r="BJ207" s="160"/>
      <c r="BK207" s="160"/>
      <c r="BL207" s="160"/>
      <c r="BM207" s="160"/>
      <c r="BN207" s="160">
        <v>224</v>
      </c>
      <c r="BO207" s="160"/>
      <c r="BP207" s="160"/>
      <c r="BQ207" s="160"/>
      <c r="BR207" s="160"/>
      <c r="BS207" s="160"/>
      <c r="BT207" s="160">
        <v>245</v>
      </c>
      <c r="BU207" s="160"/>
      <c r="BV207" s="160"/>
      <c r="BW207" s="160"/>
      <c r="BX207" s="160"/>
      <c r="BY207" s="160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 customHeight="1">
      <c r="A208" s="153"/>
      <c r="B208" s="9"/>
      <c r="C208" s="9"/>
      <c r="D208" s="9"/>
      <c r="E208" s="9"/>
      <c r="F208" s="9"/>
      <c r="G208" s="9"/>
      <c r="H208" s="9"/>
      <c r="I208" s="162" t="s">
        <v>63</v>
      </c>
      <c r="J208" s="162"/>
      <c r="K208" s="162"/>
      <c r="L208" s="163">
        <f t="shared" si="32"/>
        <v>4448</v>
      </c>
      <c r="M208" s="163"/>
      <c r="N208" s="163"/>
      <c r="O208" s="163"/>
      <c r="P208" s="163"/>
      <c r="Q208" s="163"/>
      <c r="R208" s="164">
        <v>152</v>
      </c>
      <c r="S208" s="164"/>
      <c r="T208" s="164"/>
      <c r="U208" s="164"/>
      <c r="V208" s="164"/>
      <c r="W208" s="164"/>
      <c r="X208" s="164">
        <v>217</v>
      </c>
      <c r="Y208" s="164"/>
      <c r="Z208" s="164"/>
      <c r="AA208" s="164"/>
      <c r="AB208" s="164"/>
      <c r="AC208" s="164"/>
      <c r="AD208" s="164">
        <v>202</v>
      </c>
      <c r="AE208" s="164"/>
      <c r="AF208" s="164"/>
      <c r="AG208" s="164"/>
      <c r="AH208" s="164"/>
      <c r="AI208" s="164"/>
      <c r="AJ208" s="164">
        <v>205</v>
      </c>
      <c r="AK208" s="164"/>
      <c r="AL208" s="164"/>
      <c r="AM208" s="164"/>
      <c r="AN208" s="164"/>
      <c r="AO208" s="164"/>
      <c r="AP208" s="164">
        <v>162</v>
      </c>
      <c r="AQ208" s="164"/>
      <c r="AR208" s="164"/>
      <c r="AS208" s="164"/>
      <c r="AT208" s="164"/>
      <c r="AU208" s="164"/>
      <c r="AV208" s="164">
        <v>156</v>
      </c>
      <c r="AW208" s="164"/>
      <c r="AX208" s="164"/>
      <c r="AY208" s="164"/>
      <c r="AZ208" s="164"/>
      <c r="BA208" s="164"/>
      <c r="BB208" s="164">
        <v>194</v>
      </c>
      <c r="BC208" s="164"/>
      <c r="BD208" s="164"/>
      <c r="BE208" s="164"/>
      <c r="BF208" s="164"/>
      <c r="BG208" s="164"/>
      <c r="BH208" s="164">
        <v>235</v>
      </c>
      <c r="BI208" s="164"/>
      <c r="BJ208" s="164"/>
      <c r="BK208" s="164"/>
      <c r="BL208" s="164"/>
      <c r="BM208" s="164"/>
      <c r="BN208" s="164">
        <v>250</v>
      </c>
      <c r="BO208" s="164"/>
      <c r="BP208" s="164"/>
      <c r="BQ208" s="164"/>
      <c r="BR208" s="164"/>
      <c r="BS208" s="164"/>
      <c r="BT208" s="164">
        <v>240</v>
      </c>
      <c r="BU208" s="164"/>
      <c r="BV208" s="164"/>
      <c r="BW208" s="164"/>
      <c r="BX208" s="164"/>
      <c r="BY208" s="164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 customHeight="1">
      <c r="A209" s="153"/>
      <c r="B209" s="9"/>
      <c r="C209" s="9"/>
      <c r="D209" s="9"/>
      <c r="E209" s="9"/>
      <c r="F209" s="9"/>
      <c r="G209" s="9"/>
      <c r="H209" s="9"/>
      <c r="I209" s="165" t="s">
        <v>128</v>
      </c>
      <c r="J209" s="165"/>
      <c r="K209" s="165"/>
      <c r="L209" s="166">
        <f>SUM(L207:Q208)</f>
        <v>8546</v>
      </c>
      <c r="M209" s="166"/>
      <c r="N209" s="166"/>
      <c r="O209" s="166"/>
      <c r="P209" s="166"/>
      <c r="Q209" s="166"/>
      <c r="R209" s="166">
        <f>SUM(R207:W208)</f>
        <v>331</v>
      </c>
      <c r="S209" s="166"/>
      <c r="T209" s="166"/>
      <c r="U209" s="166"/>
      <c r="V209" s="166"/>
      <c r="W209" s="166"/>
      <c r="X209" s="166">
        <f>SUM(X207:AC208)</f>
        <v>394</v>
      </c>
      <c r="Y209" s="166"/>
      <c r="Z209" s="166"/>
      <c r="AA209" s="166"/>
      <c r="AB209" s="166"/>
      <c r="AC209" s="166"/>
      <c r="AD209" s="166">
        <f>SUM(AD207:AI208)</f>
        <v>425</v>
      </c>
      <c r="AE209" s="166"/>
      <c r="AF209" s="166"/>
      <c r="AG209" s="166"/>
      <c r="AH209" s="166"/>
      <c r="AI209" s="166"/>
      <c r="AJ209" s="166">
        <f>SUM(AJ207:AO208)</f>
        <v>410</v>
      </c>
      <c r="AK209" s="166"/>
      <c r="AL209" s="166"/>
      <c r="AM209" s="166"/>
      <c r="AN209" s="166"/>
      <c r="AO209" s="166"/>
      <c r="AP209" s="166">
        <f>SUM(AP207:AU208)</f>
        <v>340</v>
      </c>
      <c r="AQ209" s="166"/>
      <c r="AR209" s="166"/>
      <c r="AS209" s="166"/>
      <c r="AT209" s="166"/>
      <c r="AU209" s="166"/>
      <c r="AV209" s="166">
        <f>SUM(AV207:BA208)</f>
        <v>324</v>
      </c>
      <c r="AW209" s="166"/>
      <c r="AX209" s="166"/>
      <c r="AY209" s="166"/>
      <c r="AZ209" s="166"/>
      <c r="BA209" s="166"/>
      <c r="BB209" s="166">
        <f>SUM(BB207:BG208)</f>
        <v>404</v>
      </c>
      <c r="BC209" s="166"/>
      <c r="BD209" s="166"/>
      <c r="BE209" s="166"/>
      <c r="BF209" s="166"/>
      <c r="BG209" s="166"/>
      <c r="BH209" s="166">
        <f>SUM(BH207:BM208)</f>
        <v>480</v>
      </c>
      <c r="BI209" s="166"/>
      <c r="BJ209" s="166"/>
      <c r="BK209" s="166"/>
      <c r="BL209" s="166"/>
      <c r="BM209" s="166"/>
      <c r="BN209" s="166">
        <f>SUM(BN207:BS208)</f>
        <v>474</v>
      </c>
      <c r="BO209" s="166"/>
      <c r="BP209" s="166"/>
      <c r="BQ209" s="166"/>
      <c r="BR209" s="166"/>
      <c r="BS209" s="166"/>
      <c r="BT209" s="166">
        <f>SUM(BT207:BY208)</f>
        <v>485</v>
      </c>
      <c r="BU209" s="166"/>
      <c r="BV209" s="166"/>
      <c r="BW209" s="166"/>
      <c r="BX209" s="166"/>
      <c r="BY209" s="166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 customHeight="1">
      <c r="A210" s="153"/>
      <c r="B210" s="9" t="s">
        <v>260</v>
      </c>
      <c r="C210" s="9"/>
      <c r="D210" s="9"/>
      <c r="E210" s="9"/>
      <c r="F210" s="9"/>
      <c r="G210" s="9"/>
      <c r="H210" s="9"/>
      <c r="I210" s="158" t="s">
        <v>62</v>
      </c>
      <c r="J210" s="158"/>
      <c r="K210" s="158"/>
      <c r="L210" s="159">
        <f aca="true" t="shared" si="33" ref="L210:L211">SUM(BH242:BY242)</f>
        <v>3480</v>
      </c>
      <c r="M210" s="159"/>
      <c r="N210" s="159"/>
      <c r="O210" s="159"/>
      <c r="P210" s="159"/>
      <c r="Q210" s="159"/>
      <c r="R210" s="160">
        <v>136</v>
      </c>
      <c r="S210" s="160"/>
      <c r="T210" s="160"/>
      <c r="U210" s="160"/>
      <c r="V210" s="160"/>
      <c r="W210" s="160"/>
      <c r="X210" s="160">
        <v>156</v>
      </c>
      <c r="Y210" s="160"/>
      <c r="Z210" s="160"/>
      <c r="AA210" s="160"/>
      <c r="AB210" s="160"/>
      <c r="AC210" s="160"/>
      <c r="AD210" s="160">
        <v>170</v>
      </c>
      <c r="AE210" s="160"/>
      <c r="AF210" s="160"/>
      <c r="AG210" s="160"/>
      <c r="AH210" s="160"/>
      <c r="AI210" s="160"/>
      <c r="AJ210" s="160">
        <v>181</v>
      </c>
      <c r="AK210" s="160"/>
      <c r="AL210" s="160"/>
      <c r="AM210" s="160"/>
      <c r="AN210" s="160"/>
      <c r="AO210" s="160"/>
      <c r="AP210" s="160">
        <v>162</v>
      </c>
      <c r="AQ210" s="160"/>
      <c r="AR210" s="160"/>
      <c r="AS210" s="160"/>
      <c r="AT210" s="160"/>
      <c r="AU210" s="160"/>
      <c r="AV210" s="160">
        <v>141</v>
      </c>
      <c r="AW210" s="160"/>
      <c r="AX210" s="160"/>
      <c r="AY210" s="160"/>
      <c r="AZ210" s="160"/>
      <c r="BA210" s="160"/>
      <c r="BB210" s="160">
        <v>187</v>
      </c>
      <c r="BC210" s="160"/>
      <c r="BD210" s="160"/>
      <c r="BE210" s="160"/>
      <c r="BF210" s="160"/>
      <c r="BG210" s="160"/>
      <c r="BH210" s="160">
        <v>191</v>
      </c>
      <c r="BI210" s="160"/>
      <c r="BJ210" s="160"/>
      <c r="BK210" s="160"/>
      <c r="BL210" s="160"/>
      <c r="BM210" s="160"/>
      <c r="BN210" s="160">
        <v>211</v>
      </c>
      <c r="BO210" s="160"/>
      <c r="BP210" s="160"/>
      <c r="BQ210" s="160"/>
      <c r="BR210" s="160"/>
      <c r="BS210" s="160"/>
      <c r="BT210" s="160">
        <v>210</v>
      </c>
      <c r="BU210" s="160"/>
      <c r="BV210" s="160"/>
      <c r="BW210" s="160"/>
      <c r="BX210" s="160"/>
      <c r="BY210" s="16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 customHeight="1">
      <c r="A211" s="153"/>
      <c r="B211" s="9"/>
      <c r="C211" s="9"/>
      <c r="D211" s="9"/>
      <c r="E211" s="9"/>
      <c r="F211" s="9"/>
      <c r="G211" s="9"/>
      <c r="H211" s="9"/>
      <c r="I211" s="162" t="s">
        <v>63</v>
      </c>
      <c r="J211" s="162"/>
      <c r="K211" s="162"/>
      <c r="L211" s="163">
        <f t="shared" si="33"/>
        <v>3886</v>
      </c>
      <c r="M211" s="163"/>
      <c r="N211" s="163"/>
      <c r="O211" s="163"/>
      <c r="P211" s="163"/>
      <c r="Q211" s="163"/>
      <c r="R211" s="164">
        <v>114</v>
      </c>
      <c r="S211" s="164"/>
      <c r="T211" s="164"/>
      <c r="U211" s="164"/>
      <c r="V211" s="164"/>
      <c r="W211" s="164"/>
      <c r="X211" s="164">
        <v>125</v>
      </c>
      <c r="Y211" s="164"/>
      <c r="Z211" s="164"/>
      <c r="AA211" s="164"/>
      <c r="AB211" s="164"/>
      <c r="AC211" s="164"/>
      <c r="AD211" s="164">
        <v>161</v>
      </c>
      <c r="AE211" s="164"/>
      <c r="AF211" s="164"/>
      <c r="AG211" s="164"/>
      <c r="AH211" s="164"/>
      <c r="AI211" s="164"/>
      <c r="AJ211" s="164">
        <v>174</v>
      </c>
      <c r="AK211" s="164"/>
      <c r="AL211" s="164"/>
      <c r="AM211" s="164"/>
      <c r="AN211" s="164"/>
      <c r="AO211" s="164"/>
      <c r="AP211" s="164">
        <v>162</v>
      </c>
      <c r="AQ211" s="164"/>
      <c r="AR211" s="164"/>
      <c r="AS211" s="164"/>
      <c r="AT211" s="164"/>
      <c r="AU211" s="164"/>
      <c r="AV211" s="164">
        <v>143</v>
      </c>
      <c r="AW211" s="164"/>
      <c r="AX211" s="164"/>
      <c r="AY211" s="164"/>
      <c r="AZ211" s="164"/>
      <c r="BA211" s="164"/>
      <c r="BB211" s="164">
        <v>190</v>
      </c>
      <c r="BC211" s="164"/>
      <c r="BD211" s="164"/>
      <c r="BE211" s="164"/>
      <c r="BF211" s="164"/>
      <c r="BG211" s="164"/>
      <c r="BH211" s="164">
        <v>200</v>
      </c>
      <c r="BI211" s="164"/>
      <c r="BJ211" s="164"/>
      <c r="BK211" s="164"/>
      <c r="BL211" s="164"/>
      <c r="BM211" s="164"/>
      <c r="BN211" s="164">
        <v>206</v>
      </c>
      <c r="BO211" s="164"/>
      <c r="BP211" s="164"/>
      <c r="BQ211" s="164"/>
      <c r="BR211" s="164"/>
      <c r="BS211" s="164"/>
      <c r="BT211" s="164">
        <v>214</v>
      </c>
      <c r="BU211" s="164"/>
      <c r="BV211" s="164"/>
      <c r="BW211" s="164"/>
      <c r="BX211" s="164"/>
      <c r="BY211" s="164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 customHeight="1">
      <c r="A212" s="153"/>
      <c r="B212" s="9"/>
      <c r="C212" s="9"/>
      <c r="D212" s="9"/>
      <c r="E212" s="9"/>
      <c r="F212" s="9"/>
      <c r="G212" s="9"/>
      <c r="H212" s="9"/>
      <c r="I212" s="165" t="s">
        <v>128</v>
      </c>
      <c r="J212" s="165"/>
      <c r="K212" s="165"/>
      <c r="L212" s="166">
        <f>SUM(L210:Q211)</f>
        <v>7366</v>
      </c>
      <c r="M212" s="166"/>
      <c r="N212" s="166"/>
      <c r="O212" s="166"/>
      <c r="P212" s="166"/>
      <c r="Q212" s="166"/>
      <c r="R212" s="166">
        <f>SUM(R210:W211)</f>
        <v>250</v>
      </c>
      <c r="S212" s="166"/>
      <c r="T212" s="166"/>
      <c r="U212" s="166"/>
      <c r="V212" s="166"/>
      <c r="W212" s="166"/>
      <c r="X212" s="166">
        <f>SUM(X210:AC211)</f>
        <v>281</v>
      </c>
      <c r="Y212" s="166"/>
      <c r="Z212" s="166"/>
      <c r="AA212" s="166"/>
      <c r="AB212" s="166"/>
      <c r="AC212" s="166"/>
      <c r="AD212" s="166">
        <f>SUM(AD210:AI211)</f>
        <v>331</v>
      </c>
      <c r="AE212" s="166"/>
      <c r="AF212" s="166"/>
      <c r="AG212" s="166"/>
      <c r="AH212" s="166"/>
      <c r="AI212" s="166"/>
      <c r="AJ212" s="166">
        <f>SUM(AJ210:AO211)</f>
        <v>355</v>
      </c>
      <c r="AK212" s="166"/>
      <c r="AL212" s="166"/>
      <c r="AM212" s="166"/>
      <c r="AN212" s="166"/>
      <c r="AO212" s="166"/>
      <c r="AP212" s="166">
        <f>SUM(AP210:AU211)</f>
        <v>324</v>
      </c>
      <c r="AQ212" s="166"/>
      <c r="AR212" s="166"/>
      <c r="AS212" s="166"/>
      <c r="AT212" s="166"/>
      <c r="AU212" s="166"/>
      <c r="AV212" s="166">
        <f>SUM(AV210:BA211)</f>
        <v>284</v>
      </c>
      <c r="AW212" s="166"/>
      <c r="AX212" s="166"/>
      <c r="AY212" s="166"/>
      <c r="AZ212" s="166"/>
      <c r="BA212" s="166"/>
      <c r="BB212" s="166">
        <f>SUM(BB210:BG211)</f>
        <v>377</v>
      </c>
      <c r="BC212" s="166"/>
      <c r="BD212" s="166"/>
      <c r="BE212" s="166"/>
      <c r="BF212" s="166"/>
      <c r="BG212" s="166"/>
      <c r="BH212" s="166">
        <f>SUM(BH210:BM211)</f>
        <v>391</v>
      </c>
      <c r="BI212" s="166"/>
      <c r="BJ212" s="166"/>
      <c r="BK212" s="166"/>
      <c r="BL212" s="166"/>
      <c r="BM212" s="166"/>
      <c r="BN212" s="166">
        <f>SUM(BN210:BS211)</f>
        <v>417</v>
      </c>
      <c r="BO212" s="166"/>
      <c r="BP212" s="166"/>
      <c r="BQ212" s="166"/>
      <c r="BR212" s="166"/>
      <c r="BS212" s="166"/>
      <c r="BT212" s="166">
        <f>SUM(BT210:BY211)</f>
        <v>424</v>
      </c>
      <c r="BU212" s="166"/>
      <c r="BV212" s="166"/>
      <c r="BW212" s="166"/>
      <c r="BX212" s="166"/>
      <c r="BY212" s="166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3.75" customHeight="1">
      <c r="A213" s="153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>
        <v>34.9</v>
      </c>
      <c r="N213" s="152"/>
      <c r="O213" s="167"/>
      <c r="P213" s="167"/>
      <c r="Q213" s="167"/>
      <c r="R213" s="167"/>
      <c r="S213" s="167"/>
      <c r="T213" s="167"/>
      <c r="U213" s="167"/>
      <c r="V213" s="167">
        <v>17.5</v>
      </c>
      <c r="W213" s="167"/>
      <c r="X213" s="167"/>
      <c r="Y213" s="167"/>
      <c r="Z213" s="167"/>
      <c r="AA213" s="167"/>
      <c r="AB213" s="167"/>
      <c r="AC213" s="167"/>
      <c r="AD213" s="167"/>
      <c r="AE213" s="167">
        <v>24.9</v>
      </c>
      <c r="AF213" s="167"/>
      <c r="AG213" s="167"/>
      <c r="AH213" s="167"/>
      <c r="AI213" s="167"/>
      <c r="AJ213" s="152"/>
      <c r="AK213" s="152"/>
      <c r="AL213" s="152"/>
      <c r="AM213" s="152"/>
      <c r="AN213" s="152">
        <v>223.5</v>
      </c>
      <c r="AO213" s="152"/>
      <c r="AP213" s="152"/>
      <c r="AQ213" s="152"/>
      <c r="AR213" s="152"/>
      <c r="AS213" s="152"/>
      <c r="AT213" s="152"/>
      <c r="AU213" s="152"/>
      <c r="AV213" s="152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7"/>
      <c r="BQ213" s="167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 customHeight="1">
      <c r="A214" s="153"/>
      <c r="B214" s="154" t="s">
        <v>12</v>
      </c>
      <c r="C214" s="154"/>
      <c r="D214" s="154"/>
      <c r="E214" s="154"/>
      <c r="F214" s="154"/>
      <c r="G214" s="154"/>
      <c r="H214" s="154"/>
      <c r="I214" s="155"/>
      <c r="J214" s="155"/>
      <c r="K214" s="155"/>
      <c r="L214" s="157" t="s">
        <v>261</v>
      </c>
      <c r="M214" s="157"/>
      <c r="N214" s="157"/>
      <c r="O214" s="157"/>
      <c r="P214" s="157"/>
      <c r="Q214" s="157"/>
      <c r="R214" s="157" t="s">
        <v>262</v>
      </c>
      <c r="S214" s="157"/>
      <c r="T214" s="157"/>
      <c r="U214" s="157"/>
      <c r="V214" s="157"/>
      <c r="W214" s="157"/>
      <c r="X214" s="157" t="s">
        <v>263</v>
      </c>
      <c r="Y214" s="157"/>
      <c r="Z214" s="157"/>
      <c r="AA214" s="157"/>
      <c r="AB214" s="157"/>
      <c r="AC214" s="157"/>
      <c r="AD214" s="157" t="s">
        <v>264</v>
      </c>
      <c r="AE214" s="157"/>
      <c r="AF214" s="157"/>
      <c r="AG214" s="157"/>
      <c r="AH214" s="157"/>
      <c r="AI214" s="157"/>
      <c r="AJ214" s="157" t="s">
        <v>265</v>
      </c>
      <c r="AK214" s="157"/>
      <c r="AL214" s="157"/>
      <c r="AM214" s="157"/>
      <c r="AN214" s="157"/>
      <c r="AO214" s="157"/>
      <c r="AP214" s="157" t="s">
        <v>266</v>
      </c>
      <c r="AQ214" s="157"/>
      <c r="AR214" s="157"/>
      <c r="AS214" s="157"/>
      <c r="AT214" s="157"/>
      <c r="AU214" s="157"/>
      <c r="AV214" s="157" t="s">
        <v>267</v>
      </c>
      <c r="AW214" s="157"/>
      <c r="AX214" s="157"/>
      <c r="AY214" s="157"/>
      <c r="AZ214" s="157"/>
      <c r="BA214" s="157"/>
      <c r="BB214" s="157" t="s">
        <v>268</v>
      </c>
      <c r="BC214" s="157"/>
      <c r="BD214" s="157"/>
      <c r="BE214" s="157"/>
      <c r="BF214" s="157"/>
      <c r="BG214" s="157"/>
      <c r="BH214" s="157" t="s">
        <v>269</v>
      </c>
      <c r="BI214" s="157"/>
      <c r="BJ214" s="157"/>
      <c r="BK214" s="157"/>
      <c r="BL214" s="157"/>
      <c r="BM214" s="157"/>
      <c r="BN214" s="157" t="s">
        <v>270</v>
      </c>
      <c r="BO214" s="157"/>
      <c r="BP214" s="157"/>
      <c r="BQ214" s="157"/>
      <c r="BR214" s="157"/>
      <c r="BS214" s="157"/>
      <c r="BT214" s="157" t="s">
        <v>271</v>
      </c>
      <c r="BU214" s="157"/>
      <c r="BV214" s="157"/>
      <c r="BW214" s="157"/>
      <c r="BX214" s="157"/>
      <c r="BY214" s="157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 customHeight="1">
      <c r="A215" s="153"/>
      <c r="B215" s="9" t="s">
        <v>96</v>
      </c>
      <c r="C215" s="9"/>
      <c r="D215" s="9"/>
      <c r="E215" s="9"/>
      <c r="F215" s="9"/>
      <c r="G215" s="9"/>
      <c r="H215" s="9"/>
      <c r="I215" s="158" t="s">
        <v>62</v>
      </c>
      <c r="J215" s="158"/>
      <c r="K215" s="158"/>
      <c r="L215" s="160">
        <f aca="true" t="shared" si="34" ref="L215:L216">L218+L221+L224+L227+L230+L233+L236+L239+L242</f>
        <v>1374</v>
      </c>
      <c r="M215" s="160"/>
      <c r="N215" s="160"/>
      <c r="O215" s="160"/>
      <c r="P215" s="160"/>
      <c r="Q215" s="160"/>
      <c r="R215" s="160">
        <f aca="true" t="shared" si="35" ref="R215:R216">R218+R221+R224+R227+R230+R233+R236+R239+R242</f>
        <v>1582</v>
      </c>
      <c r="S215" s="160"/>
      <c r="T215" s="160"/>
      <c r="U215" s="160"/>
      <c r="V215" s="160"/>
      <c r="W215" s="160"/>
      <c r="X215" s="160">
        <f aca="true" t="shared" si="36" ref="X215:X216">X218+X221+X224+X227+X230+X233+X236+X239+X242</f>
        <v>1720</v>
      </c>
      <c r="Y215" s="160"/>
      <c r="Z215" s="160"/>
      <c r="AA215" s="160"/>
      <c r="AB215" s="160"/>
      <c r="AC215" s="160"/>
      <c r="AD215" s="160">
        <f aca="true" t="shared" si="37" ref="AD215:AD216">AD218+AD221+AD224+AD227+AD230+AD233+AD236+AD239+AD242</f>
        <v>2058</v>
      </c>
      <c r="AE215" s="160"/>
      <c r="AF215" s="160"/>
      <c r="AG215" s="160"/>
      <c r="AH215" s="160"/>
      <c r="AI215" s="160"/>
      <c r="AJ215" s="160">
        <f aca="true" t="shared" si="38" ref="AJ215:AJ216">AJ218+AJ221+AJ224+AJ227+AJ230+AJ233+AJ236+AJ239+AJ242</f>
        <v>1396</v>
      </c>
      <c r="AK215" s="160"/>
      <c r="AL215" s="160"/>
      <c r="AM215" s="160"/>
      <c r="AN215" s="160"/>
      <c r="AO215" s="160"/>
      <c r="AP215" s="160">
        <f aca="true" t="shared" si="39" ref="AP215:AP216">AP218+AP221+AP224+AP227+AP230+AP233+AP236+AP239+AP242</f>
        <v>1104</v>
      </c>
      <c r="AQ215" s="160"/>
      <c r="AR215" s="160"/>
      <c r="AS215" s="160"/>
      <c r="AT215" s="160"/>
      <c r="AU215" s="160"/>
      <c r="AV215" s="160">
        <f aca="true" t="shared" si="40" ref="AV215:AV216">AV218+AV221+AV224+AV227+AV230+AV233+AV236+AV239+AV242</f>
        <v>841</v>
      </c>
      <c r="AW215" s="160"/>
      <c r="AX215" s="160"/>
      <c r="AY215" s="160"/>
      <c r="AZ215" s="160"/>
      <c r="BA215" s="160"/>
      <c r="BB215" s="160">
        <f aca="true" t="shared" si="41" ref="BB215:BB216">BB218+BB221+BB224+BB227+BB230+BB233+BB236+BB239+BB242</f>
        <v>796</v>
      </c>
      <c r="BC215" s="160"/>
      <c r="BD215" s="160"/>
      <c r="BE215" s="160"/>
      <c r="BF215" s="160"/>
      <c r="BG215" s="160"/>
      <c r="BH215" s="159">
        <f aca="true" t="shared" si="42" ref="BH215:BH216">BH218+BH221+BH224+BH227+BH230+BH233+BH236+BH239+BH242</f>
        <v>3472</v>
      </c>
      <c r="BI215" s="159"/>
      <c r="BJ215" s="159"/>
      <c r="BK215" s="159"/>
      <c r="BL215" s="159"/>
      <c r="BM215" s="159"/>
      <c r="BN215" s="159">
        <f aca="true" t="shared" si="43" ref="BN215:BN216">BN218+BN221+BN224+BN227+BN230+BN233+BN236+BN239+BN242</f>
        <v>13710</v>
      </c>
      <c r="BO215" s="159"/>
      <c r="BP215" s="159"/>
      <c r="BQ215" s="159"/>
      <c r="BR215" s="159"/>
      <c r="BS215" s="159"/>
      <c r="BT215" s="159">
        <f aca="true" t="shared" si="44" ref="BT215:BT216">BT218+BT221+BT224+BT227+BT230+BT233+BT236+BT239+BT242</f>
        <v>6195</v>
      </c>
      <c r="BU215" s="159"/>
      <c r="BV215" s="159"/>
      <c r="BW215" s="159"/>
      <c r="BX215" s="159"/>
      <c r="BY215" s="159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 customHeight="1">
      <c r="A216" s="153"/>
      <c r="B216" s="9"/>
      <c r="C216" s="9"/>
      <c r="D216" s="9"/>
      <c r="E216" s="9"/>
      <c r="F216" s="9"/>
      <c r="G216" s="9"/>
      <c r="H216" s="9"/>
      <c r="I216" s="162" t="s">
        <v>63</v>
      </c>
      <c r="J216" s="162"/>
      <c r="K216" s="162"/>
      <c r="L216" s="164">
        <f t="shared" si="34"/>
        <v>1540</v>
      </c>
      <c r="M216" s="164"/>
      <c r="N216" s="164"/>
      <c r="O216" s="164"/>
      <c r="P216" s="164"/>
      <c r="Q216" s="164"/>
      <c r="R216" s="164">
        <f t="shared" si="35"/>
        <v>1580</v>
      </c>
      <c r="S216" s="164"/>
      <c r="T216" s="164"/>
      <c r="U216" s="164"/>
      <c r="V216" s="164"/>
      <c r="W216" s="164"/>
      <c r="X216" s="164">
        <f t="shared" si="36"/>
        <v>1754</v>
      </c>
      <c r="Y216" s="164"/>
      <c r="Z216" s="164"/>
      <c r="AA216" s="164"/>
      <c r="AB216" s="164"/>
      <c r="AC216" s="164"/>
      <c r="AD216" s="164">
        <f t="shared" si="37"/>
        <v>2111</v>
      </c>
      <c r="AE216" s="164"/>
      <c r="AF216" s="164"/>
      <c r="AG216" s="164"/>
      <c r="AH216" s="164"/>
      <c r="AI216" s="164"/>
      <c r="AJ216" s="164">
        <f t="shared" si="38"/>
        <v>1506</v>
      </c>
      <c r="AK216" s="164"/>
      <c r="AL216" s="164"/>
      <c r="AM216" s="164"/>
      <c r="AN216" s="164"/>
      <c r="AO216" s="164"/>
      <c r="AP216" s="164">
        <f t="shared" si="39"/>
        <v>1454</v>
      </c>
      <c r="AQ216" s="164"/>
      <c r="AR216" s="164"/>
      <c r="AS216" s="164"/>
      <c r="AT216" s="164"/>
      <c r="AU216" s="164"/>
      <c r="AV216" s="164">
        <f t="shared" si="40"/>
        <v>1353</v>
      </c>
      <c r="AW216" s="164"/>
      <c r="AX216" s="164"/>
      <c r="AY216" s="164"/>
      <c r="AZ216" s="164"/>
      <c r="BA216" s="164"/>
      <c r="BB216" s="164">
        <f t="shared" si="41"/>
        <v>2126</v>
      </c>
      <c r="BC216" s="164"/>
      <c r="BD216" s="164"/>
      <c r="BE216" s="164"/>
      <c r="BF216" s="164"/>
      <c r="BG216" s="164"/>
      <c r="BH216" s="163">
        <f t="shared" si="42"/>
        <v>3284</v>
      </c>
      <c r="BI216" s="163"/>
      <c r="BJ216" s="163"/>
      <c r="BK216" s="163"/>
      <c r="BL216" s="163"/>
      <c r="BM216" s="163"/>
      <c r="BN216" s="163">
        <f t="shared" si="43"/>
        <v>13945</v>
      </c>
      <c r="BO216" s="163"/>
      <c r="BP216" s="163"/>
      <c r="BQ216" s="163"/>
      <c r="BR216" s="163"/>
      <c r="BS216" s="163"/>
      <c r="BT216" s="163">
        <f t="shared" si="44"/>
        <v>8550</v>
      </c>
      <c r="BU216" s="163"/>
      <c r="BV216" s="163"/>
      <c r="BW216" s="163"/>
      <c r="BX216" s="163"/>
      <c r="BY216" s="163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 customHeight="1">
      <c r="A217" s="153"/>
      <c r="B217" s="9"/>
      <c r="C217" s="9"/>
      <c r="D217" s="9"/>
      <c r="E217" s="9"/>
      <c r="F217" s="9"/>
      <c r="G217" s="9"/>
      <c r="H217" s="9"/>
      <c r="I217" s="165" t="s">
        <v>128</v>
      </c>
      <c r="J217" s="165"/>
      <c r="K217" s="165"/>
      <c r="L217" s="166">
        <f>SUM(L215:Q216)</f>
        <v>2914</v>
      </c>
      <c r="M217" s="166"/>
      <c r="N217" s="166"/>
      <c r="O217" s="166"/>
      <c r="P217" s="166"/>
      <c r="Q217" s="166"/>
      <c r="R217" s="166">
        <f>SUM(R215:W216)</f>
        <v>3162</v>
      </c>
      <c r="S217" s="166"/>
      <c r="T217" s="166"/>
      <c r="U217" s="166"/>
      <c r="V217" s="166"/>
      <c r="W217" s="166"/>
      <c r="X217" s="166">
        <f>SUM(X215:AC216)</f>
        <v>3474</v>
      </c>
      <c r="Y217" s="166"/>
      <c r="Z217" s="166"/>
      <c r="AA217" s="166"/>
      <c r="AB217" s="166"/>
      <c r="AC217" s="166"/>
      <c r="AD217" s="166">
        <f>SUM(AD215:AI216)</f>
        <v>4169</v>
      </c>
      <c r="AE217" s="166"/>
      <c r="AF217" s="166"/>
      <c r="AG217" s="166"/>
      <c r="AH217" s="166"/>
      <c r="AI217" s="166"/>
      <c r="AJ217" s="166">
        <f>SUM(AJ215:AO216)</f>
        <v>2902</v>
      </c>
      <c r="AK217" s="166"/>
      <c r="AL217" s="166"/>
      <c r="AM217" s="166"/>
      <c r="AN217" s="166"/>
      <c r="AO217" s="166"/>
      <c r="AP217" s="166">
        <f>SUM(AP215:AU216)</f>
        <v>2558</v>
      </c>
      <c r="AQ217" s="166"/>
      <c r="AR217" s="166"/>
      <c r="AS217" s="166"/>
      <c r="AT217" s="166"/>
      <c r="AU217" s="166"/>
      <c r="AV217" s="166">
        <f>SUM(AV215:BA216)</f>
        <v>2194</v>
      </c>
      <c r="AW217" s="166"/>
      <c r="AX217" s="166"/>
      <c r="AY217" s="166"/>
      <c r="AZ217" s="166"/>
      <c r="BA217" s="166"/>
      <c r="BB217" s="166">
        <f>SUM(BB215:BG216)</f>
        <v>2922</v>
      </c>
      <c r="BC217" s="166"/>
      <c r="BD217" s="166"/>
      <c r="BE217" s="166"/>
      <c r="BF217" s="166"/>
      <c r="BG217" s="166"/>
      <c r="BH217" s="166">
        <f>SUM(BH215:BM216)</f>
        <v>6756</v>
      </c>
      <c r="BI217" s="166"/>
      <c r="BJ217" s="166"/>
      <c r="BK217" s="166"/>
      <c r="BL217" s="166"/>
      <c r="BM217" s="166"/>
      <c r="BN217" s="166">
        <f>SUM(BN215:BS216)</f>
        <v>27655</v>
      </c>
      <c r="BO217" s="166"/>
      <c r="BP217" s="166"/>
      <c r="BQ217" s="166"/>
      <c r="BR217" s="166"/>
      <c r="BS217" s="166"/>
      <c r="BT217" s="166">
        <f>SUM(BT215:BY216)</f>
        <v>14745</v>
      </c>
      <c r="BU217" s="166"/>
      <c r="BV217" s="166"/>
      <c r="BW217" s="166"/>
      <c r="BX217" s="166"/>
      <c r="BY217" s="166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 customHeight="1">
      <c r="A218" s="153"/>
      <c r="B218" s="9" t="s">
        <v>252</v>
      </c>
      <c r="C218" s="9"/>
      <c r="D218" s="9"/>
      <c r="E218" s="9"/>
      <c r="F218" s="9"/>
      <c r="G218" s="9"/>
      <c r="H218" s="9"/>
      <c r="I218" s="158" t="s">
        <v>62</v>
      </c>
      <c r="J218" s="158"/>
      <c r="K218" s="158"/>
      <c r="L218" s="160">
        <v>502</v>
      </c>
      <c r="M218" s="160"/>
      <c r="N218" s="160"/>
      <c r="O218" s="160"/>
      <c r="P218" s="160"/>
      <c r="Q218" s="160"/>
      <c r="R218" s="160">
        <v>484</v>
      </c>
      <c r="S218" s="160"/>
      <c r="T218" s="160"/>
      <c r="U218" s="160"/>
      <c r="V218" s="160"/>
      <c r="W218" s="160"/>
      <c r="X218" s="160">
        <v>503</v>
      </c>
      <c r="Y218" s="160"/>
      <c r="Z218" s="160"/>
      <c r="AA218" s="160"/>
      <c r="AB218" s="160"/>
      <c r="AC218" s="160"/>
      <c r="AD218" s="160">
        <v>589</v>
      </c>
      <c r="AE218" s="160"/>
      <c r="AF218" s="160"/>
      <c r="AG218" s="160"/>
      <c r="AH218" s="160"/>
      <c r="AI218" s="160"/>
      <c r="AJ218" s="160">
        <v>413</v>
      </c>
      <c r="AK218" s="160"/>
      <c r="AL218" s="160"/>
      <c r="AM218" s="160"/>
      <c r="AN218" s="160"/>
      <c r="AO218" s="160"/>
      <c r="AP218" s="160">
        <v>310</v>
      </c>
      <c r="AQ218" s="160"/>
      <c r="AR218" s="160"/>
      <c r="AS218" s="160"/>
      <c r="AT218" s="160"/>
      <c r="AU218" s="160"/>
      <c r="AV218" s="160">
        <v>216</v>
      </c>
      <c r="AW218" s="160"/>
      <c r="AX218" s="160"/>
      <c r="AY218" s="160"/>
      <c r="AZ218" s="160"/>
      <c r="BA218" s="160"/>
      <c r="BB218" s="160">
        <f>135+57+11</f>
        <v>203</v>
      </c>
      <c r="BC218" s="160"/>
      <c r="BD218" s="160"/>
      <c r="BE218" s="160"/>
      <c r="BF218" s="160"/>
      <c r="BG218" s="160"/>
      <c r="BH218" s="159">
        <f aca="true" t="shared" si="45" ref="BH218:BH219">SUM(R186:AI186)</f>
        <v>1252</v>
      </c>
      <c r="BI218" s="159"/>
      <c r="BJ218" s="159"/>
      <c r="BK218" s="159"/>
      <c r="BL218" s="159"/>
      <c r="BM218" s="159"/>
      <c r="BN218" s="159">
        <f aca="true" t="shared" si="46" ref="BN218:BN219">AJ186+AP186+AV186+BB186+BH186+BN186+BT186+L218+R218+X218</f>
        <v>4875</v>
      </c>
      <c r="BO218" s="159"/>
      <c r="BP218" s="159"/>
      <c r="BQ218" s="159"/>
      <c r="BR218" s="159"/>
      <c r="BS218" s="159"/>
      <c r="BT218" s="159">
        <f aca="true" t="shared" si="47" ref="BT218:BT219">SUM(AD218:BG218)</f>
        <v>1731</v>
      </c>
      <c r="BU218" s="159"/>
      <c r="BV218" s="159"/>
      <c r="BW218" s="159"/>
      <c r="BX218" s="159"/>
      <c r="BY218" s="159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 customHeight="1">
      <c r="A219" s="153"/>
      <c r="B219" s="9"/>
      <c r="C219" s="9"/>
      <c r="D219" s="9"/>
      <c r="E219" s="9"/>
      <c r="F219" s="9"/>
      <c r="G219" s="9"/>
      <c r="H219" s="9"/>
      <c r="I219" s="168" t="s">
        <v>63</v>
      </c>
      <c r="J219" s="168"/>
      <c r="K219" s="168"/>
      <c r="L219" s="164">
        <v>575</v>
      </c>
      <c r="M219" s="164"/>
      <c r="N219" s="164"/>
      <c r="O219" s="164"/>
      <c r="P219" s="164"/>
      <c r="Q219" s="164"/>
      <c r="R219" s="164">
        <v>545</v>
      </c>
      <c r="S219" s="164"/>
      <c r="T219" s="164"/>
      <c r="U219" s="164"/>
      <c r="V219" s="164"/>
      <c r="W219" s="164"/>
      <c r="X219" s="164">
        <v>564</v>
      </c>
      <c r="Y219" s="164"/>
      <c r="Z219" s="164"/>
      <c r="AA219" s="164"/>
      <c r="AB219" s="164"/>
      <c r="AC219" s="164"/>
      <c r="AD219" s="164">
        <v>622</v>
      </c>
      <c r="AE219" s="164"/>
      <c r="AF219" s="164"/>
      <c r="AG219" s="164"/>
      <c r="AH219" s="164"/>
      <c r="AI219" s="164"/>
      <c r="AJ219" s="164">
        <v>439</v>
      </c>
      <c r="AK219" s="164"/>
      <c r="AL219" s="164"/>
      <c r="AM219" s="164"/>
      <c r="AN219" s="164"/>
      <c r="AO219" s="164"/>
      <c r="AP219" s="164">
        <v>418</v>
      </c>
      <c r="AQ219" s="164"/>
      <c r="AR219" s="164"/>
      <c r="AS219" s="164"/>
      <c r="AT219" s="164"/>
      <c r="AU219" s="164"/>
      <c r="AV219" s="164">
        <v>382</v>
      </c>
      <c r="AW219" s="164"/>
      <c r="AX219" s="164"/>
      <c r="AY219" s="164"/>
      <c r="AZ219" s="164"/>
      <c r="BA219" s="164"/>
      <c r="BB219" s="164">
        <f>288+170+56+14+2</f>
        <v>530</v>
      </c>
      <c r="BC219" s="164"/>
      <c r="BD219" s="164"/>
      <c r="BE219" s="164"/>
      <c r="BF219" s="164"/>
      <c r="BG219" s="164"/>
      <c r="BH219" s="163">
        <f t="shared" si="45"/>
        <v>1197</v>
      </c>
      <c r="BI219" s="163"/>
      <c r="BJ219" s="163"/>
      <c r="BK219" s="163"/>
      <c r="BL219" s="163"/>
      <c r="BM219" s="163"/>
      <c r="BN219" s="163">
        <f t="shared" si="46"/>
        <v>5103</v>
      </c>
      <c r="BO219" s="163"/>
      <c r="BP219" s="163"/>
      <c r="BQ219" s="163"/>
      <c r="BR219" s="163"/>
      <c r="BS219" s="163"/>
      <c r="BT219" s="163">
        <f t="shared" si="47"/>
        <v>2391</v>
      </c>
      <c r="BU219" s="163"/>
      <c r="BV219" s="163"/>
      <c r="BW219" s="163"/>
      <c r="BX219" s="163"/>
      <c r="BY219" s="163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 customHeight="1">
      <c r="A220" s="153"/>
      <c r="B220" s="9"/>
      <c r="C220" s="9"/>
      <c r="D220" s="9"/>
      <c r="E220" s="9"/>
      <c r="F220" s="9"/>
      <c r="G220" s="9"/>
      <c r="H220" s="9"/>
      <c r="I220" s="165" t="s">
        <v>128</v>
      </c>
      <c r="J220" s="165"/>
      <c r="K220" s="165"/>
      <c r="L220" s="166">
        <f>SUM(L218:Q219)</f>
        <v>1077</v>
      </c>
      <c r="M220" s="166"/>
      <c r="N220" s="166"/>
      <c r="O220" s="166"/>
      <c r="P220" s="166"/>
      <c r="Q220" s="166"/>
      <c r="R220" s="166">
        <f>SUM(R218:W219)</f>
        <v>1029</v>
      </c>
      <c r="S220" s="166"/>
      <c r="T220" s="166"/>
      <c r="U220" s="166"/>
      <c r="V220" s="166"/>
      <c r="W220" s="166"/>
      <c r="X220" s="166">
        <f>SUM(X218:AC219)</f>
        <v>1067</v>
      </c>
      <c r="Y220" s="166"/>
      <c r="Z220" s="166"/>
      <c r="AA220" s="166"/>
      <c r="AB220" s="166"/>
      <c r="AC220" s="166"/>
      <c r="AD220" s="166">
        <f>SUM(AD218:AI219)</f>
        <v>1211</v>
      </c>
      <c r="AE220" s="166"/>
      <c r="AF220" s="166"/>
      <c r="AG220" s="166"/>
      <c r="AH220" s="166"/>
      <c r="AI220" s="166"/>
      <c r="AJ220" s="166">
        <f>SUM(AJ218:AO219)</f>
        <v>852</v>
      </c>
      <c r="AK220" s="166"/>
      <c r="AL220" s="166"/>
      <c r="AM220" s="166"/>
      <c r="AN220" s="166"/>
      <c r="AO220" s="166"/>
      <c r="AP220" s="166">
        <f>SUM(AP218:AU219)</f>
        <v>728</v>
      </c>
      <c r="AQ220" s="166"/>
      <c r="AR220" s="166"/>
      <c r="AS220" s="166"/>
      <c r="AT220" s="166"/>
      <c r="AU220" s="166"/>
      <c r="AV220" s="166">
        <f>SUM(AV218:BA219)</f>
        <v>598</v>
      </c>
      <c r="AW220" s="166"/>
      <c r="AX220" s="166"/>
      <c r="AY220" s="166"/>
      <c r="AZ220" s="166"/>
      <c r="BA220" s="166"/>
      <c r="BB220" s="166">
        <f>SUM(BB218:BG219)</f>
        <v>733</v>
      </c>
      <c r="BC220" s="166"/>
      <c r="BD220" s="166"/>
      <c r="BE220" s="166"/>
      <c r="BF220" s="166"/>
      <c r="BG220" s="166"/>
      <c r="BH220" s="166">
        <f>SUM(BH218:BM219)</f>
        <v>2449</v>
      </c>
      <c r="BI220" s="166"/>
      <c r="BJ220" s="166"/>
      <c r="BK220" s="166"/>
      <c r="BL220" s="166"/>
      <c r="BM220" s="166"/>
      <c r="BN220" s="166">
        <f>SUM(BN218:BS219)</f>
        <v>9978</v>
      </c>
      <c r="BO220" s="166"/>
      <c r="BP220" s="166"/>
      <c r="BQ220" s="166"/>
      <c r="BR220" s="166"/>
      <c r="BS220" s="166"/>
      <c r="BT220" s="166">
        <f>SUM(BT218:BY219)</f>
        <v>4122</v>
      </c>
      <c r="BU220" s="166"/>
      <c r="BV220" s="166"/>
      <c r="BW220" s="166"/>
      <c r="BX220" s="166"/>
      <c r="BY220" s="166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 customHeight="1">
      <c r="A221" s="153"/>
      <c r="B221" s="9" t="s">
        <v>253</v>
      </c>
      <c r="C221" s="9"/>
      <c r="D221" s="9"/>
      <c r="E221" s="9"/>
      <c r="F221" s="9"/>
      <c r="G221" s="9"/>
      <c r="H221" s="9"/>
      <c r="I221" s="158" t="s">
        <v>62</v>
      </c>
      <c r="J221" s="158"/>
      <c r="K221" s="158"/>
      <c r="L221" s="160">
        <v>35</v>
      </c>
      <c r="M221" s="160"/>
      <c r="N221" s="160"/>
      <c r="O221" s="160"/>
      <c r="P221" s="160"/>
      <c r="Q221" s="160"/>
      <c r="R221" s="160">
        <v>82</v>
      </c>
      <c r="S221" s="160"/>
      <c r="T221" s="160"/>
      <c r="U221" s="160"/>
      <c r="V221" s="160"/>
      <c r="W221" s="160"/>
      <c r="X221" s="160">
        <v>110</v>
      </c>
      <c r="Y221" s="160"/>
      <c r="Z221" s="160"/>
      <c r="AA221" s="160"/>
      <c r="AB221" s="160"/>
      <c r="AC221" s="160"/>
      <c r="AD221" s="160">
        <v>144</v>
      </c>
      <c r="AE221" s="160"/>
      <c r="AF221" s="160"/>
      <c r="AG221" s="160"/>
      <c r="AH221" s="160"/>
      <c r="AI221" s="160"/>
      <c r="AJ221" s="160">
        <v>86</v>
      </c>
      <c r="AK221" s="160"/>
      <c r="AL221" s="160"/>
      <c r="AM221" s="160"/>
      <c r="AN221" s="160"/>
      <c r="AO221" s="160"/>
      <c r="AP221" s="160">
        <v>73</v>
      </c>
      <c r="AQ221" s="160"/>
      <c r="AR221" s="160"/>
      <c r="AS221" s="160"/>
      <c r="AT221" s="160"/>
      <c r="AU221" s="160"/>
      <c r="AV221" s="160">
        <v>48</v>
      </c>
      <c r="AW221" s="160"/>
      <c r="AX221" s="160"/>
      <c r="AY221" s="160"/>
      <c r="AZ221" s="160"/>
      <c r="BA221" s="160"/>
      <c r="BB221" s="160">
        <f>35+15</f>
        <v>50</v>
      </c>
      <c r="BC221" s="160"/>
      <c r="BD221" s="160"/>
      <c r="BE221" s="160"/>
      <c r="BF221" s="160"/>
      <c r="BG221" s="160"/>
      <c r="BH221" s="159">
        <f aca="true" t="shared" si="48" ref="BH221:BH222">SUM(R189:AI189)</f>
        <v>172</v>
      </c>
      <c r="BI221" s="159"/>
      <c r="BJ221" s="159"/>
      <c r="BK221" s="159"/>
      <c r="BL221" s="159"/>
      <c r="BM221" s="159"/>
      <c r="BN221" s="159">
        <f aca="true" t="shared" si="49" ref="BN221:BN222">AJ189+AP189+AV189+BB189+BH189+BN189+BT189+L221+R221+X221</f>
        <v>643</v>
      </c>
      <c r="BO221" s="159"/>
      <c r="BP221" s="159"/>
      <c r="BQ221" s="159"/>
      <c r="BR221" s="159"/>
      <c r="BS221" s="159"/>
      <c r="BT221" s="159">
        <f aca="true" t="shared" si="50" ref="BT221:BT222">SUM(AD221:BG221)</f>
        <v>401</v>
      </c>
      <c r="BU221" s="159"/>
      <c r="BV221" s="159"/>
      <c r="BW221" s="159"/>
      <c r="BX221" s="159"/>
      <c r="BY221" s="159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 customHeight="1">
      <c r="A222" s="153"/>
      <c r="B222" s="9"/>
      <c r="C222" s="9"/>
      <c r="D222" s="9"/>
      <c r="E222" s="9"/>
      <c r="F222" s="9"/>
      <c r="G222" s="9"/>
      <c r="H222" s="9"/>
      <c r="I222" s="162" t="s">
        <v>63</v>
      </c>
      <c r="J222" s="162"/>
      <c r="K222" s="162"/>
      <c r="L222" s="164">
        <v>65</v>
      </c>
      <c r="M222" s="164"/>
      <c r="N222" s="164"/>
      <c r="O222" s="164"/>
      <c r="P222" s="164"/>
      <c r="Q222" s="164"/>
      <c r="R222" s="164">
        <v>102</v>
      </c>
      <c r="S222" s="164"/>
      <c r="T222" s="164"/>
      <c r="U222" s="164"/>
      <c r="V222" s="164"/>
      <c r="W222" s="164"/>
      <c r="X222" s="164">
        <v>96</v>
      </c>
      <c r="Y222" s="164"/>
      <c r="Z222" s="164"/>
      <c r="AA222" s="164"/>
      <c r="AB222" s="164"/>
      <c r="AC222" s="164"/>
      <c r="AD222" s="164">
        <v>134</v>
      </c>
      <c r="AE222" s="164"/>
      <c r="AF222" s="164"/>
      <c r="AG222" s="164"/>
      <c r="AH222" s="164"/>
      <c r="AI222" s="164"/>
      <c r="AJ222" s="164">
        <v>92</v>
      </c>
      <c r="AK222" s="164"/>
      <c r="AL222" s="164"/>
      <c r="AM222" s="164"/>
      <c r="AN222" s="164"/>
      <c r="AO222" s="164"/>
      <c r="AP222" s="164">
        <v>80</v>
      </c>
      <c r="AQ222" s="164"/>
      <c r="AR222" s="164"/>
      <c r="AS222" s="164"/>
      <c r="AT222" s="164"/>
      <c r="AU222" s="164"/>
      <c r="AV222" s="164">
        <v>85</v>
      </c>
      <c r="AW222" s="164"/>
      <c r="AX222" s="164"/>
      <c r="AY222" s="164"/>
      <c r="AZ222" s="164"/>
      <c r="BA222" s="164"/>
      <c r="BB222" s="164">
        <f>79+46+15+3</f>
        <v>143</v>
      </c>
      <c r="BC222" s="164"/>
      <c r="BD222" s="164"/>
      <c r="BE222" s="164"/>
      <c r="BF222" s="164"/>
      <c r="BG222" s="164"/>
      <c r="BH222" s="163">
        <f t="shared" si="48"/>
        <v>151</v>
      </c>
      <c r="BI222" s="163"/>
      <c r="BJ222" s="163"/>
      <c r="BK222" s="163"/>
      <c r="BL222" s="163"/>
      <c r="BM222" s="163"/>
      <c r="BN222" s="163">
        <f t="shared" si="49"/>
        <v>685</v>
      </c>
      <c r="BO222" s="163"/>
      <c r="BP222" s="163"/>
      <c r="BQ222" s="163"/>
      <c r="BR222" s="163"/>
      <c r="BS222" s="163"/>
      <c r="BT222" s="163">
        <f t="shared" si="50"/>
        <v>534</v>
      </c>
      <c r="BU222" s="163"/>
      <c r="BV222" s="163"/>
      <c r="BW222" s="163"/>
      <c r="BX222" s="163"/>
      <c r="BY222" s="163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 customHeight="1">
      <c r="A223" s="153"/>
      <c r="B223" s="9"/>
      <c r="C223" s="9"/>
      <c r="D223" s="9"/>
      <c r="E223" s="9"/>
      <c r="F223" s="9"/>
      <c r="G223" s="9"/>
      <c r="H223" s="9"/>
      <c r="I223" s="165" t="s">
        <v>128</v>
      </c>
      <c r="J223" s="165"/>
      <c r="K223" s="165"/>
      <c r="L223" s="166">
        <f>SUM(L221:Q222)</f>
        <v>100</v>
      </c>
      <c r="M223" s="166"/>
      <c r="N223" s="166"/>
      <c r="O223" s="166"/>
      <c r="P223" s="166"/>
      <c r="Q223" s="166"/>
      <c r="R223" s="166">
        <f>SUM(R221:W222)</f>
        <v>184</v>
      </c>
      <c r="S223" s="166"/>
      <c r="T223" s="166"/>
      <c r="U223" s="166"/>
      <c r="V223" s="166"/>
      <c r="W223" s="166"/>
      <c r="X223" s="166">
        <f>SUM(X221:AC222)</f>
        <v>206</v>
      </c>
      <c r="Y223" s="166"/>
      <c r="Z223" s="166"/>
      <c r="AA223" s="166"/>
      <c r="AB223" s="166"/>
      <c r="AC223" s="166"/>
      <c r="AD223" s="166">
        <f>SUM(AD221:AI222)</f>
        <v>278</v>
      </c>
      <c r="AE223" s="166"/>
      <c r="AF223" s="166"/>
      <c r="AG223" s="166"/>
      <c r="AH223" s="166"/>
      <c r="AI223" s="166"/>
      <c r="AJ223" s="166">
        <f>SUM(AJ221:AO222)</f>
        <v>178</v>
      </c>
      <c r="AK223" s="166"/>
      <c r="AL223" s="166"/>
      <c r="AM223" s="166"/>
      <c r="AN223" s="166"/>
      <c r="AO223" s="166"/>
      <c r="AP223" s="166">
        <f>SUM(AP221:AU222)</f>
        <v>153</v>
      </c>
      <c r="AQ223" s="166"/>
      <c r="AR223" s="166"/>
      <c r="AS223" s="166"/>
      <c r="AT223" s="166"/>
      <c r="AU223" s="166"/>
      <c r="AV223" s="166">
        <f>SUM(AV221:BA222)</f>
        <v>133</v>
      </c>
      <c r="AW223" s="166"/>
      <c r="AX223" s="166"/>
      <c r="AY223" s="166"/>
      <c r="AZ223" s="166"/>
      <c r="BA223" s="166"/>
      <c r="BB223" s="166">
        <f>SUM(BB221:BG222)</f>
        <v>193</v>
      </c>
      <c r="BC223" s="166"/>
      <c r="BD223" s="166"/>
      <c r="BE223" s="166"/>
      <c r="BF223" s="166"/>
      <c r="BG223" s="166"/>
      <c r="BH223" s="166">
        <f>SUM(BH221:BM222)</f>
        <v>323</v>
      </c>
      <c r="BI223" s="166"/>
      <c r="BJ223" s="166"/>
      <c r="BK223" s="166"/>
      <c r="BL223" s="166"/>
      <c r="BM223" s="166"/>
      <c r="BN223" s="166">
        <f>SUM(BN221:BS222)</f>
        <v>1328</v>
      </c>
      <c r="BO223" s="166"/>
      <c r="BP223" s="166"/>
      <c r="BQ223" s="166"/>
      <c r="BR223" s="166"/>
      <c r="BS223" s="166"/>
      <c r="BT223" s="166">
        <f>SUM(BT221:BY222)</f>
        <v>935</v>
      </c>
      <c r="BU223" s="166"/>
      <c r="BV223" s="166"/>
      <c r="BW223" s="166"/>
      <c r="BX223" s="166"/>
      <c r="BY223" s="166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 customHeight="1">
      <c r="A224" s="153"/>
      <c r="B224" s="9" t="s">
        <v>254</v>
      </c>
      <c r="C224" s="9"/>
      <c r="D224" s="9"/>
      <c r="E224" s="9"/>
      <c r="F224" s="9"/>
      <c r="G224" s="9"/>
      <c r="H224" s="9"/>
      <c r="I224" s="158" t="s">
        <v>62</v>
      </c>
      <c r="J224" s="158"/>
      <c r="K224" s="158"/>
      <c r="L224" s="160">
        <v>183</v>
      </c>
      <c r="M224" s="160"/>
      <c r="N224" s="160"/>
      <c r="O224" s="160"/>
      <c r="P224" s="160"/>
      <c r="Q224" s="160"/>
      <c r="R224" s="160">
        <v>157</v>
      </c>
      <c r="S224" s="160"/>
      <c r="T224" s="160"/>
      <c r="U224" s="160"/>
      <c r="V224" s="160"/>
      <c r="W224" s="160"/>
      <c r="X224" s="160">
        <v>151</v>
      </c>
      <c r="Y224" s="160"/>
      <c r="Z224" s="160"/>
      <c r="AA224" s="160"/>
      <c r="AB224" s="160"/>
      <c r="AC224" s="160"/>
      <c r="AD224" s="160">
        <v>196</v>
      </c>
      <c r="AE224" s="160"/>
      <c r="AF224" s="160"/>
      <c r="AG224" s="160"/>
      <c r="AH224" s="160"/>
      <c r="AI224" s="160"/>
      <c r="AJ224" s="160">
        <v>150</v>
      </c>
      <c r="AK224" s="160"/>
      <c r="AL224" s="160"/>
      <c r="AM224" s="160"/>
      <c r="AN224" s="160"/>
      <c r="AO224" s="160"/>
      <c r="AP224" s="160">
        <v>120</v>
      </c>
      <c r="AQ224" s="160"/>
      <c r="AR224" s="160"/>
      <c r="AS224" s="160"/>
      <c r="AT224" s="160"/>
      <c r="AU224" s="160"/>
      <c r="AV224" s="160">
        <v>91</v>
      </c>
      <c r="AW224" s="160"/>
      <c r="AX224" s="160"/>
      <c r="AY224" s="160"/>
      <c r="AZ224" s="160"/>
      <c r="BA224" s="160"/>
      <c r="BB224" s="160">
        <f>51+15+1</f>
        <v>67</v>
      </c>
      <c r="BC224" s="160"/>
      <c r="BD224" s="160"/>
      <c r="BE224" s="160"/>
      <c r="BF224" s="160"/>
      <c r="BG224" s="160"/>
      <c r="BH224" s="159">
        <f aca="true" t="shared" si="51" ref="BH224:BH225">SUM(R192:AI192)</f>
        <v>546</v>
      </c>
      <c r="BI224" s="159"/>
      <c r="BJ224" s="159"/>
      <c r="BK224" s="159"/>
      <c r="BL224" s="159"/>
      <c r="BM224" s="159"/>
      <c r="BN224" s="159">
        <f aca="true" t="shared" si="52" ref="BN224:BN225">AJ192+AP192+AV192+BB192+BH192+BN192+BT192+L224+R224+X224</f>
        <v>1711</v>
      </c>
      <c r="BO224" s="159"/>
      <c r="BP224" s="159"/>
      <c r="BQ224" s="159"/>
      <c r="BR224" s="159"/>
      <c r="BS224" s="159"/>
      <c r="BT224" s="159">
        <f aca="true" t="shared" si="53" ref="BT224:BT225">SUM(AD224:BG224)</f>
        <v>624</v>
      </c>
      <c r="BU224" s="159"/>
      <c r="BV224" s="159"/>
      <c r="BW224" s="159"/>
      <c r="BX224" s="159"/>
      <c r="BY224" s="159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 customHeight="1">
      <c r="A225" s="153"/>
      <c r="B225" s="9"/>
      <c r="C225" s="9"/>
      <c r="D225" s="9"/>
      <c r="E225" s="9"/>
      <c r="F225" s="9"/>
      <c r="G225" s="9"/>
      <c r="H225" s="9"/>
      <c r="I225" s="162" t="s">
        <v>63</v>
      </c>
      <c r="J225" s="162"/>
      <c r="K225" s="162"/>
      <c r="L225" s="164">
        <v>176</v>
      </c>
      <c r="M225" s="164"/>
      <c r="N225" s="164"/>
      <c r="O225" s="164"/>
      <c r="P225" s="164"/>
      <c r="Q225" s="164"/>
      <c r="R225" s="164">
        <v>152</v>
      </c>
      <c r="S225" s="164"/>
      <c r="T225" s="164"/>
      <c r="U225" s="164"/>
      <c r="V225" s="164"/>
      <c r="W225" s="164"/>
      <c r="X225" s="164">
        <v>177</v>
      </c>
      <c r="Y225" s="164"/>
      <c r="Z225" s="164"/>
      <c r="AA225" s="164"/>
      <c r="AB225" s="164"/>
      <c r="AC225" s="164"/>
      <c r="AD225" s="164">
        <v>219</v>
      </c>
      <c r="AE225" s="164"/>
      <c r="AF225" s="164"/>
      <c r="AG225" s="164"/>
      <c r="AH225" s="164"/>
      <c r="AI225" s="164"/>
      <c r="AJ225" s="164">
        <v>169</v>
      </c>
      <c r="AK225" s="164"/>
      <c r="AL225" s="164"/>
      <c r="AM225" s="164"/>
      <c r="AN225" s="164"/>
      <c r="AO225" s="164"/>
      <c r="AP225" s="164">
        <v>159</v>
      </c>
      <c r="AQ225" s="164"/>
      <c r="AR225" s="164"/>
      <c r="AS225" s="164"/>
      <c r="AT225" s="164"/>
      <c r="AU225" s="164"/>
      <c r="AV225" s="164">
        <v>139</v>
      </c>
      <c r="AW225" s="164"/>
      <c r="AX225" s="164"/>
      <c r="AY225" s="164"/>
      <c r="AZ225" s="164"/>
      <c r="BA225" s="164"/>
      <c r="BB225" s="164">
        <f>107+62+24+4</f>
        <v>197</v>
      </c>
      <c r="BC225" s="164"/>
      <c r="BD225" s="164"/>
      <c r="BE225" s="164"/>
      <c r="BF225" s="164"/>
      <c r="BG225" s="164"/>
      <c r="BH225" s="163">
        <f t="shared" si="51"/>
        <v>516</v>
      </c>
      <c r="BI225" s="163"/>
      <c r="BJ225" s="163"/>
      <c r="BK225" s="163"/>
      <c r="BL225" s="163"/>
      <c r="BM225" s="163"/>
      <c r="BN225" s="163">
        <f t="shared" si="52"/>
        <v>1821</v>
      </c>
      <c r="BO225" s="163"/>
      <c r="BP225" s="163"/>
      <c r="BQ225" s="163"/>
      <c r="BR225" s="163"/>
      <c r="BS225" s="163"/>
      <c r="BT225" s="163">
        <f t="shared" si="53"/>
        <v>883</v>
      </c>
      <c r="BU225" s="163"/>
      <c r="BV225" s="163"/>
      <c r="BW225" s="163"/>
      <c r="BX225" s="163"/>
      <c r="BY225" s="163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 customHeight="1">
      <c r="A226" s="153"/>
      <c r="B226" s="9"/>
      <c r="C226" s="9"/>
      <c r="D226" s="9"/>
      <c r="E226" s="9"/>
      <c r="F226" s="9"/>
      <c r="G226" s="9"/>
      <c r="H226" s="9"/>
      <c r="I226" s="165" t="s">
        <v>128</v>
      </c>
      <c r="J226" s="165"/>
      <c r="K226" s="165"/>
      <c r="L226" s="166">
        <f>SUM(L224:Q225)</f>
        <v>359</v>
      </c>
      <c r="M226" s="166"/>
      <c r="N226" s="166"/>
      <c r="O226" s="166"/>
      <c r="P226" s="166"/>
      <c r="Q226" s="166"/>
      <c r="R226" s="166">
        <f>SUM(R224:W225)</f>
        <v>309</v>
      </c>
      <c r="S226" s="166"/>
      <c r="T226" s="166"/>
      <c r="U226" s="166"/>
      <c r="V226" s="166"/>
      <c r="W226" s="166"/>
      <c r="X226" s="166">
        <f>SUM(X224:AC225)</f>
        <v>328</v>
      </c>
      <c r="Y226" s="166"/>
      <c r="Z226" s="166"/>
      <c r="AA226" s="166"/>
      <c r="AB226" s="166"/>
      <c r="AC226" s="166"/>
      <c r="AD226" s="166">
        <f>SUM(AD224:AI225)</f>
        <v>415</v>
      </c>
      <c r="AE226" s="166"/>
      <c r="AF226" s="166"/>
      <c r="AG226" s="166"/>
      <c r="AH226" s="166"/>
      <c r="AI226" s="166"/>
      <c r="AJ226" s="166">
        <f>SUM(AJ224:AO225)</f>
        <v>319</v>
      </c>
      <c r="AK226" s="166"/>
      <c r="AL226" s="166"/>
      <c r="AM226" s="166"/>
      <c r="AN226" s="166"/>
      <c r="AO226" s="166"/>
      <c r="AP226" s="166">
        <f>SUM(AP224:AU225)</f>
        <v>279</v>
      </c>
      <c r="AQ226" s="166"/>
      <c r="AR226" s="166"/>
      <c r="AS226" s="166"/>
      <c r="AT226" s="166"/>
      <c r="AU226" s="166"/>
      <c r="AV226" s="166">
        <f>SUM(AV224:BA225)</f>
        <v>230</v>
      </c>
      <c r="AW226" s="166"/>
      <c r="AX226" s="166"/>
      <c r="AY226" s="166"/>
      <c r="AZ226" s="166"/>
      <c r="BA226" s="166"/>
      <c r="BB226" s="166">
        <f>SUM(BB224:BG225)</f>
        <v>264</v>
      </c>
      <c r="BC226" s="166"/>
      <c r="BD226" s="166"/>
      <c r="BE226" s="166"/>
      <c r="BF226" s="166"/>
      <c r="BG226" s="166"/>
      <c r="BH226" s="166">
        <f>SUM(BH224:BM225)</f>
        <v>1062</v>
      </c>
      <c r="BI226" s="166"/>
      <c r="BJ226" s="166"/>
      <c r="BK226" s="166"/>
      <c r="BL226" s="166"/>
      <c r="BM226" s="166"/>
      <c r="BN226" s="166">
        <f>SUM(BN224:BS225)</f>
        <v>3532</v>
      </c>
      <c r="BO226" s="166"/>
      <c r="BP226" s="166"/>
      <c r="BQ226" s="166"/>
      <c r="BR226" s="166"/>
      <c r="BS226" s="166"/>
      <c r="BT226" s="166">
        <f>SUM(BT224:BY225)</f>
        <v>1507</v>
      </c>
      <c r="BU226" s="166"/>
      <c r="BV226" s="166"/>
      <c r="BW226" s="166"/>
      <c r="BX226" s="166"/>
      <c r="BY226" s="16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 customHeight="1">
      <c r="A227" s="153"/>
      <c r="B227" s="9" t="s">
        <v>255</v>
      </c>
      <c r="C227" s="9"/>
      <c r="D227" s="9"/>
      <c r="E227" s="9"/>
      <c r="F227" s="9"/>
      <c r="G227" s="9"/>
      <c r="H227" s="9"/>
      <c r="I227" s="158" t="s">
        <v>62</v>
      </c>
      <c r="J227" s="158"/>
      <c r="K227" s="158"/>
      <c r="L227" s="160">
        <v>44</v>
      </c>
      <c r="M227" s="160"/>
      <c r="N227" s="160"/>
      <c r="O227" s="160"/>
      <c r="P227" s="160"/>
      <c r="Q227" s="160"/>
      <c r="R227" s="160">
        <v>67</v>
      </c>
      <c r="S227" s="160"/>
      <c r="T227" s="160"/>
      <c r="U227" s="160"/>
      <c r="V227" s="160"/>
      <c r="W227" s="160"/>
      <c r="X227" s="160">
        <v>85</v>
      </c>
      <c r="Y227" s="160"/>
      <c r="Z227" s="160"/>
      <c r="AA227" s="160"/>
      <c r="AB227" s="160"/>
      <c r="AC227" s="160"/>
      <c r="AD227" s="160">
        <v>70</v>
      </c>
      <c r="AE227" s="160"/>
      <c r="AF227" s="160"/>
      <c r="AG227" s="160"/>
      <c r="AH227" s="160"/>
      <c r="AI227" s="160"/>
      <c r="AJ227" s="160">
        <v>56</v>
      </c>
      <c r="AK227" s="160"/>
      <c r="AL227" s="160"/>
      <c r="AM227" s="160"/>
      <c r="AN227" s="160"/>
      <c r="AO227" s="160"/>
      <c r="AP227" s="160">
        <v>39</v>
      </c>
      <c r="AQ227" s="160"/>
      <c r="AR227" s="160"/>
      <c r="AS227" s="160"/>
      <c r="AT227" s="160"/>
      <c r="AU227" s="160"/>
      <c r="AV227" s="160">
        <v>37</v>
      </c>
      <c r="AW227" s="160"/>
      <c r="AX227" s="160"/>
      <c r="AY227" s="160"/>
      <c r="AZ227" s="160"/>
      <c r="BA227" s="160"/>
      <c r="BB227" s="160">
        <f>27+15+1</f>
        <v>43</v>
      </c>
      <c r="BC227" s="160"/>
      <c r="BD227" s="160"/>
      <c r="BE227" s="160"/>
      <c r="BF227" s="160"/>
      <c r="BG227" s="160"/>
      <c r="BH227" s="159">
        <f aca="true" t="shared" si="54" ref="BH227:BH228">SUM(R195:AI195)</f>
        <v>97</v>
      </c>
      <c r="BI227" s="159"/>
      <c r="BJ227" s="159"/>
      <c r="BK227" s="159"/>
      <c r="BL227" s="159"/>
      <c r="BM227" s="159"/>
      <c r="BN227" s="159">
        <f aca="true" t="shared" si="55" ref="BN227:BN228">AJ195+AP195+AV195+BB195+BH195+BN195+BT195+L227+R227+X227</f>
        <v>461</v>
      </c>
      <c r="BO227" s="159"/>
      <c r="BP227" s="159"/>
      <c r="BQ227" s="159"/>
      <c r="BR227" s="159"/>
      <c r="BS227" s="159"/>
      <c r="BT227" s="159">
        <f aca="true" t="shared" si="56" ref="BT227:BT228">SUM(AD227:BG227)</f>
        <v>245</v>
      </c>
      <c r="BU227" s="159"/>
      <c r="BV227" s="159"/>
      <c r="BW227" s="159"/>
      <c r="BX227" s="159"/>
      <c r="BY227" s="159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 customHeight="1">
      <c r="A228" s="153"/>
      <c r="B228" s="9"/>
      <c r="C228" s="9"/>
      <c r="D228" s="9"/>
      <c r="E228" s="9"/>
      <c r="F228" s="9"/>
      <c r="G228" s="9"/>
      <c r="H228" s="9"/>
      <c r="I228" s="162" t="s">
        <v>63</v>
      </c>
      <c r="J228" s="162"/>
      <c r="K228" s="162"/>
      <c r="L228" s="164">
        <v>59</v>
      </c>
      <c r="M228" s="164"/>
      <c r="N228" s="164"/>
      <c r="O228" s="164"/>
      <c r="P228" s="164"/>
      <c r="Q228" s="164"/>
      <c r="R228" s="164">
        <v>49</v>
      </c>
      <c r="S228" s="164"/>
      <c r="T228" s="164"/>
      <c r="U228" s="164"/>
      <c r="V228" s="164"/>
      <c r="W228" s="164"/>
      <c r="X228" s="164">
        <v>56</v>
      </c>
      <c r="Y228" s="164"/>
      <c r="Z228" s="164"/>
      <c r="AA228" s="164"/>
      <c r="AB228" s="164"/>
      <c r="AC228" s="164"/>
      <c r="AD228" s="164">
        <v>77</v>
      </c>
      <c r="AE228" s="164"/>
      <c r="AF228" s="164"/>
      <c r="AG228" s="164"/>
      <c r="AH228" s="164"/>
      <c r="AI228" s="164"/>
      <c r="AJ228" s="164">
        <v>55</v>
      </c>
      <c r="AK228" s="164"/>
      <c r="AL228" s="164"/>
      <c r="AM228" s="164"/>
      <c r="AN228" s="164"/>
      <c r="AO228" s="164"/>
      <c r="AP228" s="164">
        <v>44</v>
      </c>
      <c r="AQ228" s="164"/>
      <c r="AR228" s="164"/>
      <c r="AS228" s="164"/>
      <c r="AT228" s="164"/>
      <c r="AU228" s="164"/>
      <c r="AV228" s="164">
        <v>50</v>
      </c>
      <c r="AW228" s="164"/>
      <c r="AX228" s="164"/>
      <c r="AY228" s="164"/>
      <c r="AZ228" s="164"/>
      <c r="BA228" s="164"/>
      <c r="BB228" s="164">
        <f>62+37+6</f>
        <v>105</v>
      </c>
      <c r="BC228" s="164"/>
      <c r="BD228" s="164"/>
      <c r="BE228" s="164"/>
      <c r="BF228" s="164"/>
      <c r="BG228" s="164"/>
      <c r="BH228" s="163">
        <f t="shared" si="54"/>
        <v>87</v>
      </c>
      <c r="BI228" s="163"/>
      <c r="BJ228" s="163"/>
      <c r="BK228" s="163"/>
      <c r="BL228" s="163"/>
      <c r="BM228" s="163"/>
      <c r="BN228" s="163">
        <f t="shared" si="55"/>
        <v>422</v>
      </c>
      <c r="BO228" s="163"/>
      <c r="BP228" s="163"/>
      <c r="BQ228" s="163"/>
      <c r="BR228" s="163"/>
      <c r="BS228" s="163"/>
      <c r="BT228" s="163">
        <f t="shared" si="56"/>
        <v>331</v>
      </c>
      <c r="BU228" s="163"/>
      <c r="BV228" s="163"/>
      <c r="BW228" s="163"/>
      <c r="BX228" s="163"/>
      <c r="BY228" s="163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 customHeight="1">
      <c r="A229" s="153"/>
      <c r="B229" s="9"/>
      <c r="C229" s="9"/>
      <c r="D229" s="9"/>
      <c r="E229" s="9"/>
      <c r="F229" s="9"/>
      <c r="G229" s="9"/>
      <c r="H229" s="9"/>
      <c r="I229" s="165" t="s">
        <v>128</v>
      </c>
      <c r="J229" s="165"/>
      <c r="K229" s="165"/>
      <c r="L229" s="166">
        <f>SUM(L227:Q228)</f>
        <v>103</v>
      </c>
      <c r="M229" s="166"/>
      <c r="N229" s="166"/>
      <c r="O229" s="166"/>
      <c r="P229" s="166"/>
      <c r="Q229" s="166"/>
      <c r="R229" s="166">
        <f>SUM(R227:W228)</f>
        <v>116</v>
      </c>
      <c r="S229" s="166"/>
      <c r="T229" s="166"/>
      <c r="U229" s="166"/>
      <c r="V229" s="166"/>
      <c r="W229" s="166"/>
      <c r="X229" s="166">
        <f>SUM(X227:AC228)</f>
        <v>141</v>
      </c>
      <c r="Y229" s="166"/>
      <c r="Z229" s="166"/>
      <c r="AA229" s="166"/>
      <c r="AB229" s="166"/>
      <c r="AC229" s="166"/>
      <c r="AD229" s="166">
        <f>SUM(AD227:AI228)</f>
        <v>147</v>
      </c>
      <c r="AE229" s="166"/>
      <c r="AF229" s="166"/>
      <c r="AG229" s="166"/>
      <c r="AH229" s="166"/>
      <c r="AI229" s="166"/>
      <c r="AJ229" s="166">
        <f>SUM(AJ227:AO228)</f>
        <v>111</v>
      </c>
      <c r="AK229" s="166"/>
      <c r="AL229" s="166"/>
      <c r="AM229" s="166"/>
      <c r="AN229" s="166"/>
      <c r="AO229" s="166"/>
      <c r="AP229" s="166">
        <f>SUM(AP227:AU228)</f>
        <v>83</v>
      </c>
      <c r="AQ229" s="166"/>
      <c r="AR229" s="166"/>
      <c r="AS229" s="166"/>
      <c r="AT229" s="166"/>
      <c r="AU229" s="166"/>
      <c r="AV229" s="166">
        <f>SUM(AV227:BA228)</f>
        <v>87</v>
      </c>
      <c r="AW229" s="166"/>
      <c r="AX229" s="166"/>
      <c r="AY229" s="166"/>
      <c r="AZ229" s="166"/>
      <c r="BA229" s="166"/>
      <c r="BB229" s="166">
        <f>SUM(BB227:BG228)</f>
        <v>148</v>
      </c>
      <c r="BC229" s="166"/>
      <c r="BD229" s="166"/>
      <c r="BE229" s="166"/>
      <c r="BF229" s="166"/>
      <c r="BG229" s="166"/>
      <c r="BH229" s="166">
        <f>SUM(BH227:BM228)</f>
        <v>184</v>
      </c>
      <c r="BI229" s="166"/>
      <c r="BJ229" s="166"/>
      <c r="BK229" s="166"/>
      <c r="BL229" s="166"/>
      <c r="BM229" s="166"/>
      <c r="BN229" s="166">
        <f>SUM(BN227:BS228)</f>
        <v>883</v>
      </c>
      <c r="BO229" s="166"/>
      <c r="BP229" s="166"/>
      <c r="BQ229" s="166"/>
      <c r="BR229" s="166"/>
      <c r="BS229" s="166"/>
      <c r="BT229" s="166">
        <f>SUM(BT227:BY228)</f>
        <v>576</v>
      </c>
      <c r="BU229" s="166"/>
      <c r="BV229" s="166"/>
      <c r="BW229" s="166"/>
      <c r="BX229" s="166"/>
      <c r="BY229" s="166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 customHeight="1">
      <c r="A230" s="153"/>
      <c r="B230" s="9" t="s">
        <v>256</v>
      </c>
      <c r="C230" s="9"/>
      <c r="D230" s="9"/>
      <c r="E230" s="9"/>
      <c r="F230" s="9"/>
      <c r="G230" s="9"/>
      <c r="H230" s="9"/>
      <c r="I230" s="158" t="s">
        <v>62</v>
      </c>
      <c r="J230" s="158"/>
      <c r="K230" s="158"/>
      <c r="L230" s="160">
        <v>55</v>
      </c>
      <c r="M230" s="160"/>
      <c r="N230" s="160"/>
      <c r="O230" s="160"/>
      <c r="P230" s="160"/>
      <c r="Q230" s="160"/>
      <c r="R230" s="160">
        <v>100</v>
      </c>
      <c r="S230" s="160"/>
      <c r="T230" s="160"/>
      <c r="U230" s="160"/>
      <c r="V230" s="160"/>
      <c r="W230" s="160"/>
      <c r="X230" s="160">
        <v>89</v>
      </c>
      <c r="Y230" s="160"/>
      <c r="Z230" s="160"/>
      <c r="AA230" s="160"/>
      <c r="AB230" s="160"/>
      <c r="AC230" s="160"/>
      <c r="AD230" s="160">
        <v>116</v>
      </c>
      <c r="AE230" s="160"/>
      <c r="AF230" s="160"/>
      <c r="AG230" s="160"/>
      <c r="AH230" s="160"/>
      <c r="AI230" s="160"/>
      <c r="AJ230" s="160">
        <v>78</v>
      </c>
      <c r="AK230" s="160"/>
      <c r="AL230" s="160"/>
      <c r="AM230" s="160"/>
      <c r="AN230" s="160"/>
      <c r="AO230" s="160"/>
      <c r="AP230" s="160">
        <v>49</v>
      </c>
      <c r="AQ230" s="160"/>
      <c r="AR230" s="160"/>
      <c r="AS230" s="160"/>
      <c r="AT230" s="160"/>
      <c r="AU230" s="160"/>
      <c r="AV230" s="160">
        <v>64</v>
      </c>
      <c r="AW230" s="160"/>
      <c r="AX230" s="160"/>
      <c r="AY230" s="160"/>
      <c r="AZ230" s="160"/>
      <c r="BA230" s="160"/>
      <c r="BB230" s="160">
        <f>36+11+3</f>
        <v>50</v>
      </c>
      <c r="BC230" s="160"/>
      <c r="BD230" s="160"/>
      <c r="BE230" s="160"/>
      <c r="BF230" s="160"/>
      <c r="BG230" s="160"/>
      <c r="BH230" s="159">
        <f aca="true" t="shared" si="57" ref="BH230:BH231">SUM(R198:AI198)</f>
        <v>144</v>
      </c>
      <c r="BI230" s="159"/>
      <c r="BJ230" s="159"/>
      <c r="BK230" s="159"/>
      <c r="BL230" s="159"/>
      <c r="BM230" s="159"/>
      <c r="BN230" s="159">
        <f aca="true" t="shared" si="58" ref="BN230:BN231">AJ198+AP198+AV198+BB198+BH198+BN198+BT198+L230+R230+X230</f>
        <v>624</v>
      </c>
      <c r="BO230" s="159"/>
      <c r="BP230" s="159"/>
      <c r="BQ230" s="159"/>
      <c r="BR230" s="159"/>
      <c r="BS230" s="159"/>
      <c r="BT230" s="159">
        <f aca="true" t="shared" si="59" ref="BT230:BT231">SUM(AD230:BG230)</f>
        <v>357</v>
      </c>
      <c r="BU230" s="159"/>
      <c r="BV230" s="159"/>
      <c r="BW230" s="159"/>
      <c r="BX230" s="159"/>
      <c r="BY230" s="159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 customHeight="1">
      <c r="A231" s="153"/>
      <c r="B231" s="9"/>
      <c r="C231" s="9"/>
      <c r="D231" s="9"/>
      <c r="E231" s="9"/>
      <c r="F231" s="9"/>
      <c r="G231" s="9"/>
      <c r="H231" s="9"/>
      <c r="I231" s="162" t="s">
        <v>63</v>
      </c>
      <c r="J231" s="162"/>
      <c r="K231" s="162"/>
      <c r="L231" s="164">
        <v>74</v>
      </c>
      <c r="M231" s="164"/>
      <c r="N231" s="164"/>
      <c r="O231" s="164"/>
      <c r="P231" s="164"/>
      <c r="Q231" s="164"/>
      <c r="R231" s="164">
        <v>80</v>
      </c>
      <c r="S231" s="164"/>
      <c r="T231" s="164"/>
      <c r="U231" s="164"/>
      <c r="V231" s="164"/>
      <c r="W231" s="164"/>
      <c r="X231" s="164">
        <v>92</v>
      </c>
      <c r="Y231" s="164"/>
      <c r="Z231" s="164"/>
      <c r="AA231" s="164"/>
      <c r="AB231" s="164"/>
      <c r="AC231" s="164"/>
      <c r="AD231" s="164">
        <v>107</v>
      </c>
      <c r="AE231" s="164"/>
      <c r="AF231" s="164"/>
      <c r="AG231" s="164"/>
      <c r="AH231" s="164"/>
      <c r="AI231" s="164"/>
      <c r="AJ231" s="164">
        <v>69</v>
      </c>
      <c r="AK231" s="164"/>
      <c r="AL231" s="164"/>
      <c r="AM231" s="164"/>
      <c r="AN231" s="164"/>
      <c r="AO231" s="164"/>
      <c r="AP231" s="164">
        <v>95</v>
      </c>
      <c r="AQ231" s="164"/>
      <c r="AR231" s="164"/>
      <c r="AS231" s="164"/>
      <c r="AT231" s="164"/>
      <c r="AU231" s="164"/>
      <c r="AV231" s="164">
        <v>95</v>
      </c>
      <c r="AW231" s="164"/>
      <c r="AX231" s="164"/>
      <c r="AY231" s="164"/>
      <c r="AZ231" s="164"/>
      <c r="BA231" s="164"/>
      <c r="BB231" s="164">
        <f>64+58+23+2+1</f>
        <v>148</v>
      </c>
      <c r="BC231" s="164"/>
      <c r="BD231" s="164"/>
      <c r="BE231" s="164"/>
      <c r="BF231" s="164"/>
      <c r="BG231" s="164"/>
      <c r="BH231" s="163">
        <f t="shared" si="57"/>
        <v>154</v>
      </c>
      <c r="BI231" s="163"/>
      <c r="BJ231" s="163"/>
      <c r="BK231" s="163"/>
      <c r="BL231" s="163"/>
      <c r="BM231" s="163"/>
      <c r="BN231" s="163">
        <f t="shared" si="58"/>
        <v>598</v>
      </c>
      <c r="BO231" s="163"/>
      <c r="BP231" s="163"/>
      <c r="BQ231" s="163"/>
      <c r="BR231" s="163"/>
      <c r="BS231" s="163"/>
      <c r="BT231" s="163">
        <f t="shared" si="59"/>
        <v>514</v>
      </c>
      <c r="BU231" s="163"/>
      <c r="BV231" s="163"/>
      <c r="BW231" s="163"/>
      <c r="BX231" s="163"/>
      <c r="BY231" s="163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 customHeight="1">
      <c r="A232" s="153"/>
      <c r="B232" s="9"/>
      <c r="C232" s="9"/>
      <c r="D232" s="9"/>
      <c r="E232" s="9"/>
      <c r="F232" s="9"/>
      <c r="G232" s="9"/>
      <c r="H232" s="9"/>
      <c r="I232" s="165" t="s">
        <v>128</v>
      </c>
      <c r="J232" s="165"/>
      <c r="K232" s="165"/>
      <c r="L232" s="166">
        <f>SUM(L230:Q231)</f>
        <v>129</v>
      </c>
      <c r="M232" s="166"/>
      <c r="N232" s="166"/>
      <c r="O232" s="166"/>
      <c r="P232" s="166"/>
      <c r="Q232" s="166"/>
      <c r="R232" s="166">
        <f>SUM(R230:W231)</f>
        <v>180</v>
      </c>
      <c r="S232" s="166"/>
      <c r="T232" s="166"/>
      <c r="U232" s="166"/>
      <c r="V232" s="166"/>
      <c r="W232" s="166"/>
      <c r="X232" s="166">
        <f>SUM(X230:AC231)</f>
        <v>181</v>
      </c>
      <c r="Y232" s="166"/>
      <c r="Z232" s="166"/>
      <c r="AA232" s="166"/>
      <c r="AB232" s="166"/>
      <c r="AC232" s="166"/>
      <c r="AD232" s="166">
        <f>SUM(AD230:AI231)</f>
        <v>223</v>
      </c>
      <c r="AE232" s="166"/>
      <c r="AF232" s="166"/>
      <c r="AG232" s="166"/>
      <c r="AH232" s="166"/>
      <c r="AI232" s="166"/>
      <c r="AJ232" s="166">
        <f>SUM(AJ230:AO231)</f>
        <v>147</v>
      </c>
      <c r="AK232" s="166"/>
      <c r="AL232" s="166"/>
      <c r="AM232" s="166"/>
      <c r="AN232" s="166"/>
      <c r="AO232" s="166"/>
      <c r="AP232" s="166">
        <f>SUM(AP230:AU231)</f>
        <v>144</v>
      </c>
      <c r="AQ232" s="166"/>
      <c r="AR232" s="166"/>
      <c r="AS232" s="166"/>
      <c r="AT232" s="166"/>
      <c r="AU232" s="166"/>
      <c r="AV232" s="166">
        <f>SUM(AV230:BA231)</f>
        <v>159</v>
      </c>
      <c r="AW232" s="166"/>
      <c r="AX232" s="166"/>
      <c r="AY232" s="166"/>
      <c r="AZ232" s="166"/>
      <c r="BA232" s="166"/>
      <c r="BB232" s="166">
        <f>SUM(BB230:BG231)</f>
        <v>198</v>
      </c>
      <c r="BC232" s="166"/>
      <c r="BD232" s="166"/>
      <c r="BE232" s="166"/>
      <c r="BF232" s="166"/>
      <c r="BG232" s="166"/>
      <c r="BH232" s="166">
        <f>SUM(BH230:BM231)</f>
        <v>298</v>
      </c>
      <c r="BI232" s="166"/>
      <c r="BJ232" s="166"/>
      <c r="BK232" s="166"/>
      <c r="BL232" s="166"/>
      <c r="BM232" s="166"/>
      <c r="BN232" s="166">
        <f>SUM(BN230:BS231)</f>
        <v>1222</v>
      </c>
      <c r="BO232" s="166"/>
      <c r="BP232" s="166"/>
      <c r="BQ232" s="166"/>
      <c r="BR232" s="166"/>
      <c r="BS232" s="166"/>
      <c r="BT232" s="166">
        <f>SUM(BT230:BY231)</f>
        <v>871</v>
      </c>
      <c r="BU232" s="166"/>
      <c r="BV232" s="166"/>
      <c r="BW232" s="166"/>
      <c r="BX232" s="166"/>
      <c r="BY232" s="166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 customHeight="1">
      <c r="A233" s="153"/>
      <c r="B233" s="9" t="s">
        <v>257</v>
      </c>
      <c r="C233" s="9"/>
      <c r="D233" s="9"/>
      <c r="E233" s="9"/>
      <c r="F233" s="9"/>
      <c r="G233" s="9"/>
      <c r="H233" s="9"/>
      <c r="I233" s="158" t="s">
        <v>62</v>
      </c>
      <c r="J233" s="158"/>
      <c r="K233" s="158"/>
      <c r="L233" s="160">
        <v>76</v>
      </c>
      <c r="M233" s="160"/>
      <c r="N233" s="160"/>
      <c r="O233" s="160"/>
      <c r="P233" s="160"/>
      <c r="Q233" s="160"/>
      <c r="R233" s="160">
        <v>92</v>
      </c>
      <c r="S233" s="160"/>
      <c r="T233" s="160"/>
      <c r="U233" s="160"/>
      <c r="V233" s="160"/>
      <c r="W233" s="160"/>
      <c r="X233" s="160">
        <v>95</v>
      </c>
      <c r="Y233" s="160"/>
      <c r="Z233" s="160"/>
      <c r="AA233" s="160"/>
      <c r="AB233" s="160"/>
      <c r="AC233" s="160"/>
      <c r="AD233" s="160">
        <v>103</v>
      </c>
      <c r="AE233" s="160"/>
      <c r="AF233" s="160"/>
      <c r="AG233" s="160"/>
      <c r="AH233" s="160"/>
      <c r="AI233" s="160"/>
      <c r="AJ233" s="160">
        <v>56</v>
      </c>
      <c r="AK233" s="160"/>
      <c r="AL233" s="160"/>
      <c r="AM233" s="160"/>
      <c r="AN233" s="160"/>
      <c r="AO233" s="160"/>
      <c r="AP233" s="160">
        <v>54</v>
      </c>
      <c r="AQ233" s="160"/>
      <c r="AR233" s="160"/>
      <c r="AS233" s="160"/>
      <c r="AT233" s="160"/>
      <c r="AU233" s="160"/>
      <c r="AV233" s="160">
        <v>51</v>
      </c>
      <c r="AW233" s="160"/>
      <c r="AX233" s="160"/>
      <c r="AY233" s="160"/>
      <c r="AZ233" s="160"/>
      <c r="BA233" s="160"/>
      <c r="BB233" s="160">
        <f>31+16+2</f>
        <v>49</v>
      </c>
      <c r="BC233" s="160"/>
      <c r="BD233" s="160"/>
      <c r="BE233" s="160"/>
      <c r="BF233" s="160"/>
      <c r="BG233" s="160"/>
      <c r="BH233" s="159">
        <f aca="true" t="shared" si="60" ref="BH233:BH234">SUM(R201:AI201)</f>
        <v>119</v>
      </c>
      <c r="BI233" s="159"/>
      <c r="BJ233" s="159"/>
      <c r="BK233" s="159"/>
      <c r="BL233" s="159"/>
      <c r="BM233" s="159"/>
      <c r="BN233" s="159">
        <f aca="true" t="shared" si="61" ref="BN233:BN234">AJ201+AP201+AV201+BB201+BH201+BN201+BT201+L233+R233+X233</f>
        <v>604</v>
      </c>
      <c r="BO233" s="159"/>
      <c r="BP233" s="159"/>
      <c r="BQ233" s="159"/>
      <c r="BR233" s="159"/>
      <c r="BS233" s="159"/>
      <c r="BT233" s="159">
        <f aca="true" t="shared" si="62" ref="BT233:BT234">SUM(AD233:BG233)</f>
        <v>313</v>
      </c>
      <c r="BU233" s="159"/>
      <c r="BV233" s="159"/>
      <c r="BW233" s="159"/>
      <c r="BX233" s="159"/>
      <c r="BY233" s="159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 customHeight="1">
      <c r="A234" s="153"/>
      <c r="B234" s="9"/>
      <c r="C234" s="9"/>
      <c r="D234" s="9"/>
      <c r="E234" s="9"/>
      <c r="F234" s="9"/>
      <c r="G234" s="9"/>
      <c r="H234" s="9"/>
      <c r="I234" s="162" t="s">
        <v>63</v>
      </c>
      <c r="J234" s="162"/>
      <c r="K234" s="162"/>
      <c r="L234" s="164">
        <v>70</v>
      </c>
      <c r="M234" s="164"/>
      <c r="N234" s="164"/>
      <c r="O234" s="164"/>
      <c r="P234" s="164"/>
      <c r="Q234" s="164"/>
      <c r="R234" s="164">
        <v>82</v>
      </c>
      <c r="S234" s="164"/>
      <c r="T234" s="164"/>
      <c r="U234" s="164"/>
      <c r="V234" s="164"/>
      <c r="W234" s="164"/>
      <c r="X234" s="164">
        <v>73</v>
      </c>
      <c r="Y234" s="164"/>
      <c r="Z234" s="164"/>
      <c r="AA234" s="164"/>
      <c r="AB234" s="164"/>
      <c r="AC234" s="164"/>
      <c r="AD234" s="164">
        <v>104</v>
      </c>
      <c r="AE234" s="164"/>
      <c r="AF234" s="164"/>
      <c r="AG234" s="164"/>
      <c r="AH234" s="164"/>
      <c r="AI234" s="164"/>
      <c r="AJ234" s="164">
        <v>55</v>
      </c>
      <c r="AK234" s="164"/>
      <c r="AL234" s="164"/>
      <c r="AM234" s="164"/>
      <c r="AN234" s="164"/>
      <c r="AO234" s="164"/>
      <c r="AP234" s="164">
        <v>100</v>
      </c>
      <c r="AQ234" s="164"/>
      <c r="AR234" s="164"/>
      <c r="AS234" s="164"/>
      <c r="AT234" s="164"/>
      <c r="AU234" s="164"/>
      <c r="AV234" s="164">
        <v>71</v>
      </c>
      <c r="AW234" s="164"/>
      <c r="AX234" s="164"/>
      <c r="AY234" s="164"/>
      <c r="AZ234" s="164"/>
      <c r="BA234" s="164"/>
      <c r="BB234" s="164">
        <f>63+61+10+6</f>
        <v>140</v>
      </c>
      <c r="BC234" s="164"/>
      <c r="BD234" s="164"/>
      <c r="BE234" s="164"/>
      <c r="BF234" s="164"/>
      <c r="BG234" s="164"/>
      <c r="BH234" s="163">
        <f t="shared" si="60"/>
        <v>104</v>
      </c>
      <c r="BI234" s="163"/>
      <c r="BJ234" s="163"/>
      <c r="BK234" s="163"/>
      <c r="BL234" s="163"/>
      <c r="BM234" s="163"/>
      <c r="BN234" s="163">
        <f t="shared" si="61"/>
        <v>555</v>
      </c>
      <c r="BO234" s="163"/>
      <c r="BP234" s="163"/>
      <c r="BQ234" s="163"/>
      <c r="BR234" s="163"/>
      <c r="BS234" s="163"/>
      <c r="BT234" s="163">
        <f t="shared" si="62"/>
        <v>470</v>
      </c>
      <c r="BU234" s="163"/>
      <c r="BV234" s="163"/>
      <c r="BW234" s="163"/>
      <c r="BX234" s="163"/>
      <c r="BY234" s="163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 customHeight="1">
      <c r="A235" s="153"/>
      <c r="B235" s="9"/>
      <c r="C235" s="9"/>
      <c r="D235" s="9"/>
      <c r="E235" s="9"/>
      <c r="F235" s="9"/>
      <c r="G235" s="9"/>
      <c r="H235" s="9"/>
      <c r="I235" s="165" t="s">
        <v>128</v>
      </c>
      <c r="J235" s="165"/>
      <c r="K235" s="165"/>
      <c r="L235" s="166">
        <f>SUM(L233:Q234)</f>
        <v>146</v>
      </c>
      <c r="M235" s="166"/>
      <c r="N235" s="166"/>
      <c r="O235" s="166"/>
      <c r="P235" s="166"/>
      <c r="Q235" s="166"/>
      <c r="R235" s="166">
        <f>SUM(R233:W234)</f>
        <v>174</v>
      </c>
      <c r="S235" s="166"/>
      <c r="T235" s="166"/>
      <c r="U235" s="166"/>
      <c r="V235" s="166"/>
      <c r="W235" s="166"/>
      <c r="X235" s="166">
        <f>SUM(X233:AC234)</f>
        <v>168</v>
      </c>
      <c r="Y235" s="166"/>
      <c r="Z235" s="166"/>
      <c r="AA235" s="166"/>
      <c r="AB235" s="166"/>
      <c r="AC235" s="166"/>
      <c r="AD235" s="166">
        <f>SUM(AD233:AI234)</f>
        <v>207</v>
      </c>
      <c r="AE235" s="166"/>
      <c r="AF235" s="166"/>
      <c r="AG235" s="166"/>
      <c r="AH235" s="166"/>
      <c r="AI235" s="166"/>
      <c r="AJ235" s="166">
        <f>SUM(AJ233:AO234)</f>
        <v>111</v>
      </c>
      <c r="AK235" s="166"/>
      <c r="AL235" s="166"/>
      <c r="AM235" s="166"/>
      <c r="AN235" s="166"/>
      <c r="AO235" s="166"/>
      <c r="AP235" s="166">
        <f>SUM(AP233:AU234)</f>
        <v>154</v>
      </c>
      <c r="AQ235" s="166"/>
      <c r="AR235" s="166"/>
      <c r="AS235" s="166"/>
      <c r="AT235" s="166"/>
      <c r="AU235" s="166"/>
      <c r="AV235" s="166">
        <f>SUM(AV233:BA234)</f>
        <v>122</v>
      </c>
      <c r="AW235" s="166"/>
      <c r="AX235" s="166"/>
      <c r="AY235" s="166"/>
      <c r="AZ235" s="166"/>
      <c r="BA235" s="166"/>
      <c r="BB235" s="166">
        <f>SUM(BB233:BG234)</f>
        <v>189</v>
      </c>
      <c r="BC235" s="166"/>
      <c r="BD235" s="166"/>
      <c r="BE235" s="166"/>
      <c r="BF235" s="166"/>
      <c r="BG235" s="166"/>
      <c r="BH235" s="166">
        <f>SUM(BH233:BM234)</f>
        <v>223</v>
      </c>
      <c r="BI235" s="166"/>
      <c r="BJ235" s="166"/>
      <c r="BK235" s="166"/>
      <c r="BL235" s="166"/>
      <c r="BM235" s="166"/>
      <c r="BN235" s="166">
        <f>SUM(BN233:BS234)</f>
        <v>1159</v>
      </c>
      <c r="BO235" s="166"/>
      <c r="BP235" s="166"/>
      <c r="BQ235" s="166"/>
      <c r="BR235" s="166"/>
      <c r="BS235" s="166"/>
      <c r="BT235" s="166">
        <f>SUM(BT233:BY234)</f>
        <v>783</v>
      </c>
      <c r="BU235" s="166"/>
      <c r="BV235" s="166"/>
      <c r="BW235" s="166"/>
      <c r="BX235" s="166"/>
      <c r="BY235" s="166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 customHeight="1">
      <c r="A236" s="153"/>
      <c r="B236" s="9" t="s">
        <v>258</v>
      </c>
      <c r="C236" s="9"/>
      <c r="D236" s="9"/>
      <c r="E236" s="9"/>
      <c r="F236" s="9"/>
      <c r="G236" s="9"/>
      <c r="H236" s="9"/>
      <c r="I236" s="158" t="s">
        <v>62</v>
      </c>
      <c r="J236" s="158"/>
      <c r="K236" s="158"/>
      <c r="L236" s="160">
        <v>56</v>
      </c>
      <c r="M236" s="160"/>
      <c r="N236" s="160"/>
      <c r="O236" s="160"/>
      <c r="P236" s="160"/>
      <c r="Q236" s="160"/>
      <c r="R236" s="160">
        <v>80</v>
      </c>
      <c r="S236" s="160"/>
      <c r="T236" s="160"/>
      <c r="U236" s="160"/>
      <c r="V236" s="160"/>
      <c r="W236" s="160"/>
      <c r="X236" s="160">
        <v>72</v>
      </c>
      <c r="Y236" s="160"/>
      <c r="Z236" s="160"/>
      <c r="AA236" s="160"/>
      <c r="AB236" s="160"/>
      <c r="AC236" s="160"/>
      <c r="AD236" s="160">
        <v>101</v>
      </c>
      <c r="AE236" s="160"/>
      <c r="AF236" s="160"/>
      <c r="AG236" s="160"/>
      <c r="AH236" s="160"/>
      <c r="AI236" s="160"/>
      <c r="AJ236" s="160">
        <v>54</v>
      </c>
      <c r="AK236" s="160"/>
      <c r="AL236" s="160"/>
      <c r="AM236" s="160"/>
      <c r="AN236" s="160"/>
      <c r="AO236" s="160"/>
      <c r="AP236" s="160">
        <v>61</v>
      </c>
      <c r="AQ236" s="160"/>
      <c r="AR236" s="160"/>
      <c r="AS236" s="160"/>
      <c r="AT236" s="160"/>
      <c r="AU236" s="160"/>
      <c r="AV236" s="160">
        <v>40</v>
      </c>
      <c r="AW236" s="160"/>
      <c r="AX236" s="160"/>
      <c r="AY236" s="160"/>
      <c r="AZ236" s="160"/>
      <c r="BA236" s="160"/>
      <c r="BB236" s="160">
        <f>35+9+3</f>
        <v>47</v>
      </c>
      <c r="BC236" s="160"/>
      <c r="BD236" s="160"/>
      <c r="BE236" s="160"/>
      <c r="BF236" s="160"/>
      <c r="BG236" s="160"/>
      <c r="BH236" s="159">
        <f aca="true" t="shared" si="63" ref="BH236:BH237">SUM(R204:AI204)</f>
        <v>101</v>
      </c>
      <c r="BI236" s="159"/>
      <c r="BJ236" s="159"/>
      <c r="BK236" s="159"/>
      <c r="BL236" s="159"/>
      <c r="BM236" s="159"/>
      <c r="BN236" s="159">
        <f aca="true" t="shared" si="64" ref="BN236:BN237">AJ204+AP204+AV204+BB204+BH204+BN204+BT204+L236+R236+X236</f>
        <v>476</v>
      </c>
      <c r="BO236" s="159"/>
      <c r="BP236" s="159"/>
      <c r="BQ236" s="159"/>
      <c r="BR236" s="159"/>
      <c r="BS236" s="159"/>
      <c r="BT236" s="159">
        <f aca="true" t="shared" si="65" ref="BT236:BT237">SUM(AD236:BG236)</f>
        <v>303</v>
      </c>
      <c r="BU236" s="159"/>
      <c r="BV236" s="159"/>
      <c r="BW236" s="159"/>
      <c r="BX236" s="159"/>
      <c r="BY236" s="159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 customHeight="1">
      <c r="A237" s="153"/>
      <c r="B237" s="9"/>
      <c r="C237" s="9"/>
      <c r="D237" s="9"/>
      <c r="E237" s="9"/>
      <c r="F237" s="9"/>
      <c r="G237" s="9"/>
      <c r="H237" s="9"/>
      <c r="I237" s="162" t="s">
        <v>63</v>
      </c>
      <c r="J237" s="162"/>
      <c r="K237" s="162"/>
      <c r="L237" s="164">
        <v>65</v>
      </c>
      <c r="M237" s="164"/>
      <c r="N237" s="164"/>
      <c r="O237" s="164"/>
      <c r="P237" s="164"/>
      <c r="Q237" s="164"/>
      <c r="R237" s="164">
        <v>65</v>
      </c>
      <c r="S237" s="164"/>
      <c r="T237" s="164"/>
      <c r="U237" s="164"/>
      <c r="V237" s="164"/>
      <c r="W237" s="164"/>
      <c r="X237" s="164">
        <v>89</v>
      </c>
      <c r="Y237" s="164"/>
      <c r="Z237" s="164"/>
      <c r="AA237" s="164"/>
      <c r="AB237" s="164"/>
      <c r="AC237" s="164"/>
      <c r="AD237" s="164">
        <v>69</v>
      </c>
      <c r="AE237" s="164"/>
      <c r="AF237" s="164"/>
      <c r="AG237" s="164"/>
      <c r="AH237" s="164"/>
      <c r="AI237" s="164"/>
      <c r="AJ237" s="164">
        <v>72</v>
      </c>
      <c r="AK237" s="164"/>
      <c r="AL237" s="164"/>
      <c r="AM237" s="164"/>
      <c r="AN237" s="164"/>
      <c r="AO237" s="164"/>
      <c r="AP237" s="164">
        <v>55</v>
      </c>
      <c r="AQ237" s="164"/>
      <c r="AR237" s="164"/>
      <c r="AS237" s="164"/>
      <c r="AT237" s="164"/>
      <c r="AU237" s="164"/>
      <c r="AV237" s="164">
        <v>66</v>
      </c>
      <c r="AW237" s="164"/>
      <c r="AX237" s="164"/>
      <c r="AY237" s="164"/>
      <c r="AZ237" s="164"/>
      <c r="BA237" s="164"/>
      <c r="BB237" s="164">
        <f>55+31+15</f>
        <v>101</v>
      </c>
      <c r="BC237" s="164"/>
      <c r="BD237" s="164"/>
      <c r="BE237" s="164"/>
      <c r="BF237" s="164"/>
      <c r="BG237" s="164"/>
      <c r="BH237" s="163">
        <f t="shared" si="63"/>
        <v>104</v>
      </c>
      <c r="BI237" s="163"/>
      <c r="BJ237" s="163"/>
      <c r="BK237" s="163"/>
      <c r="BL237" s="163"/>
      <c r="BM237" s="163"/>
      <c r="BN237" s="163">
        <f t="shared" si="64"/>
        <v>462</v>
      </c>
      <c r="BO237" s="163"/>
      <c r="BP237" s="163"/>
      <c r="BQ237" s="163"/>
      <c r="BR237" s="163"/>
      <c r="BS237" s="163"/>
      <c r="BT237" s="163">
        <f t="shared" si="65"/>
        <v>363</v>
      </c>
      <c r="BU237" s="163"/>
      <c r="BV237" s="163"/>
      <c r="BW237" s="163"/>
      <c r="BX237" s="163"/>
      <c r="BY237" s="163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 customHeight="1">
      <c r="A238" s="153"/>
      <c r="B238" s="9"/>
      <c r="C238" s="9"/>
      <c r="D238" s="9"/>
      <c r="E238" s="9"/>
      <c r="F238" s="9"/>
      <c r="G238" s="9"/>
      <c r="H238" s="9"/>
      <c r="I238" s="165" t="s">
        <v>128</v>
      </c>
      <c r="J238" s="165"/>
      <c r="K238" s="165"/>
      <c r="L238" s="166">
        <f>SUM(L236:Q237)</f>
        <v>121</v>
      </c>
      <c r="M238" s="166"/>
      <c r="N238" s="166"/>
      <c r="O238" s="166"/>
      <c r="P238" s="166"/>
      <c r="Q238" s="166"/>
      <c r="R238" s="166">
        <f>SUM(R236:W237)</f>
        <v>145</v>
      </c>
      <c r="S238" s="166"/>
      <c r="T238" s="166"/>
      <c r="U238" s="166"/>
      <c r="V238" s="166"/>
      <c r="W238" s="166"/>
      <c r="X238" s="166">
        <f>SUM(X236:AC237)</f>
        <v>161</v>
      </c>
      <c r="Y238" s="166"/>
      <c r="Z238" s="166"/>
      <c r="AA238" s="166"/>
      <c r="AB238" s="166"/>
      <c r="AC238" s="166"/>
      <c r="AD238" s="166">
        <f>SUM(AD236:AI237)</f>
        <v>170</v>
      </c>
      <c r="AE238" s="166"/>
      <c r="AF238" s="166"/>
      <c r="AG238" s="166"/>
      <c r="AH238" s="166"/>
      <c r="AI238" s="166"/>
      <c r="AJ238" s="166">
        <f>SUM(AJ236:AO237)</f>
        <v>126</v>
      </c>
      <c r="AK238" s="166"/>
      <c r="AL238" s="166"/>
      <c r="AM238" s="166"/>
      <c r="AN238" s="166"/>
      <c r="AO238" s="166"/>
      <c r="AP238" s="166">
        <f>SUM(AP236:AU237)</f>
        <v>116</v>
      </c>
      <c r="AQ238" s="166"/>
      <c r="AR238" s="166"/>
      <c r="AS238" s="166"/>
      <c r="AT238" s="166"/>
      <c r="AU238" s="166"/>
      <c r="AV238" s="166">
        <f>SUM(AV236:BA237)</f>
        <v>106</v>
      </c>
      <c r="AW238" s="166"/>
      <c r="AX238" s="166"/>
      <c r="AY238" s="166"/>
      <c r="AZ238" s="166"/>
      <c r="BA238" s="166"/>
      <c r="BB238" s="166">
        <f>SUM(BB236:BG237)</f>
        <v>148</v>
      </c>
      <c r="BC238" s="166"/>
      <c r="BD238" s="166"/>
      <c r="BE238" s="166"/>
      <c r="BF238" s="166"/>
      <c r="BG238" s="166"/>
      <c r="BH238" s="166">
        <f>SUM(BH236:BM237)</f>
        <v>205</v>
      </c>
      <c r="BI238" s="166"/>
      <c r="BJ238" s="166"/>
      <c r="BK238" s="166"/>
      <c r="BL238" s="166"/>
      <c r="BM238" s="166"/>
      <c r="BN238" s="166">
        <f>SUM(BN236:BS237)</f>
        <v>938</v>
      </c>
      <c r="BO238" s="166"/>
      <c r="BP238" s="166"/>
      <c r="BQ238" s="166"/>
      <c r="BR238" s="166"/>
      <c r="BS238" s="166"/>
      <c r="BT238" s="166">
        <f>SUM(BT236:BY237)</f>
        <v>666</v>
      </c>
      <c r="BU238" s="166"/>
      <c r="BV238" s="166"/>
      <c r="BW238" s="166"/>
      <c r="BX238" s="166"/>
      <c r="BY238" s="166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 customHeight="1">
      <c r="A239" s="153"/>
      <c r="B239" s="9" t="s">
        <v>259</v>
      </c>
      <c r="C239" s="9"/>
      <c r="D239" s="9"/>
      <c r="E239" s="9"/>
      <c r="F239" s="9"/>
      <c r="G239" s="9"/>
      <c r="H239" s="9"/>
      <c r="I239" s="158" t="s">
        <v>62</v>
      </c>
      <c r="J239" s="158"/>
      <c r="K239" s="158"/>
      <c r="L239" s="160">
        <v>224</v>
      </c>
      <c r="M239" s="160"/>
      <c r="N239" s="160"/>
      <c r="O239" s="160"/>
      <c r="P239" s="160"/>
      <c r="Q239" s="160"/>
      <c r="R239" s="160">
        <v>286</v>
      </c>
      <c r="S239" s="160"/>
      <c r="T239" s="160"/>
      <c r="U239" s="160"/>
      <c r="V239" s="160"/>
      <c r="W239" s="160"/>
      <c r="X239" s="160">
        <v>344</v>
      </c>
      <c r="Y239" s="160"/>
      <c r="Z239" s="160"/>
      <c r="AA239" s="160"/>
      <c r="AB239" s="160"/>
      <c r="AC239" s="160"/>
      <c r="AD239" s="160">
        <v>391</v>
      </c>
      <c r="AE239" s="160"/>
      <c r="AF239" s="160"/>
      <c r="AG239" s="160"/>
      <c r="AH239" s="160"/>
      <c r="AI239" s="160"/>
      <c r="AJ239" s="160">
        <v>265</v>
      </c>
      <c r="AK239" s="160"/>
      <c r="AL239" s="160"/>
      <c r="AM239" s="160"/>
      <c r="AN239" s="160"/>
      <c r="AO239" s="160"/>
      <c r="AP239" s="160">
        <v>210</v>
      </c>
      <c r="AQ239" s="160"/>
      <c r="AR239" s="160"/>
      <c r="AS239" s="160"/>
      <c r="AT239" s="160"/>
      <c r="AU239" s="160"/>
      <c r="AV239" s="160">
        <v>164</v>
      </c>
      <c r="AW239" s="160"/>
      <c r="AX239" s="160"/>
      <c r="AY239" s="160"/>
      <c r="AZ239" s="160"/>
      <c r="BA239" s="160"/>
      <c r="BB239" s="160">
        <f>114+36+10</f>
        <v>160</v>
      </c>
      <c r="BC239" s="160"/>
      <c r="BD239" s="160"/>
      <c r="BE239" s="160"/>
      <c r="BF239" s="160"/>
      <c r="BG239" s="160"/>
      <c r="BH239" s="159">
        <f aca="true" t="shared" si="66" ref="BH239:BH240">SUM(R207:AI207)</f>
        <v>579</v>
      </c>
      <c r="BI239" s="159"/>
      <c r="BJ239" s="159"/>
      <c r="BK239" s="159"/>
      <c r="BL239" s="159"/>
      <c r="BM239" s="159"/>
      <c r="BN239" s="159">
        <f aca="true" t="shared" si="67" ref="BN239:BN240">AJ207+AP207+AV207+BB207+BH207+BN207+BT207+L239+R239+X239</f>
        <v>2329</v>
      </c>
      <c r="BO239" s="159"/>
      <c r="BP239" s="159"/>
      <c r="BQ239" s="159"/>
      <c r="BR239" s="159"/>
      <c r="BS239" s="159"/>
      <c r="BT239" s="159">
        <f aca="true" t="shared" si="68" ref="BT239:BT240">SUM(AD239:BG239)</f>
        <v>1190</v>
      </c>
      <c r="BU239" s="159"/>
      <c r="BV239" s="159"/>
      <c r="BW239" s="159"/>
      <c r="BX239" s="159"/>
      <c r="BY239" s="15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 customHeight="1">
      <c r="A240" s="153"/>
      <c r="B240" s="9"/>
      <c r="C240" s="9"/>
      <c r="D240" s="9"/>
      <c r="E240" s="9"/>
      <c r="F240" s="9"/>
      <c r="G240" s="9"/>
      <c r="H240" s="9"/>
      <c r="I240" s="162" t="s">
        <v>63</v>
      </c>
      <c r="J240" s="162"/>
      <c r="K240" s="162"/>
      <c r="L240" s="164">
        <v>236</v>
      </c>
      <c r="M240" s="164"/>
      <c r="N240" s="164"/>
      <c r="O240" s="164"/>
      <c r="P240" s="164"/>
      <c r="Q240" s="164"/>
      <c r="R240" s="164">
        <v>260</v>
      </c>
      <c r="S240" s="164"/>
      <c r="T240" s="164"/>
      <c r="U240" s="164"/>
      <c r="V240" s="164"/>
      <c r="W240" s="164"/>
      <c r="X240" s="164">
        <v>318</v>
      </c>
      <c r="Y240" s="164"/>
      <c r="Z240" s="164"/>
      <c r="AA240" s="164"/>
      <c r="AB240" s="164"/>
      <c r="AC240" s="164"/>
      <c r="AD240" s="164">
        <v>395</v>
      </c>
      <c r="AE240" s="164"/>
      <c r="AF240" s="164"/>
      <c r="AG240" s="164"/>
      <c r="AH240" s="164"/>
      <c r="AI240" s="164"/>
      <c r="AJ240" s="164">
        <v>289</v>
      </c>
      <c r="AK240" s="164"/>
      <c r="AL240" s="164"/>
      <c r="AM240" s="164"/>
      <c r="AN240" s="164"/>
      <c r="AO240" s="164"/>
      <c r="AP240" s="164">
        <v>270</v>
      </c>
      <c r="AQ240" s="164"/>
      <c r="AR240" s="164"/>
      <c r="AS240" s="164"/>
      <c r="AT240" s="164"/>
      <c r="AU240" s="164"/>
      <c r="AV240" s="164">
        <v>262</v>
      </c>
      <c r="AW240" s="164"/>
      <c r="AX240" s="164"/>
      <c r="AY240" s="164"/>
      <c r="AZ240" s="164"/>
      <c r="BA240" s="164"/>
      <c r="BB240" s="164">
        <f>217+143+42+3</f>
        <v>405</v>
      </c>
      <c r="BC240" s="164"/>
      <c r="BD240" s="164"/>
      <c r="BE240" s="164"/>
      <c r="BF240" s="164"/>
      <c r="BG240" s="164"/>
      <c r="BH240" s="163">
        <f t="shared" si="66"/>
        <v>571</v>
      </c>
      <c r="BI240" s="163"/>
      <c r="BJ240" s="163"/>
      <c r="BK240" s="163"/>
      <c r="BL240" s="163"/>
      <c r="BM240" s="163"/>
      <c r="BN240" s="163">
        <f t="shared" si="67"/>
        <v>2256</v>
      </c>
      <c r="BO240" s="163"/>
      <c r="BP240" s="163"/>
      <c r="BQ240" s="163"/>
      <c r="BR240" s="163"/>
      <c r="BS240" s="163"/>
      <c r="BT240" s="163">
        <f t="shared" si="68"/>
        <v>1621</v>
      </c>
      <c r="BU240" s="163"/>
      <c r="BV240" s="163"/>
      <c r="BW240" s="163"/>
      <c r="BX240" s="163"/>
      <c r="BY240" s="163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 customHeight="1">
      <c r="A241" s="153"/>
      <c r="B241" s="9"/>
      <c r="C241" s="9"/>
      <c r="D241" s="9"/>
      <c r="E241" s="9"/>
      <c r="F241" s="9"/>
      <c r="G241" s="9"/>
      <c r="H241" s="9"/>
      <c r="I241" s="165" t="s">
        <v>128</v>
      </c>
      <c r="J241" s="165"/>
      <c r="K241" s="165"/>
      <c r="L241" s="166">
        <f>SUM(L239:Q240)</f>
        <v>460</v>
      </c>
      <c r="M241" s="166"/>
      <c r="N241" s="166"/>
      <c r="O241" s="166"/>
      <c r="P241" s="166"/>
      <c r="Q241" s="166"/>
      <c r="R241" s="166">
        <f>SUM(R239:W240)</f>
        <v>546</v>
      </c>
      <c r="S241" s="166"/>
      <c r="T241" s="166"/>
      <c r="U241" s="166"/>
      <c r="V241" s="166"/>
      <c r="W241" s="166"/>
      <c r="X241" s="166">
        <f>SUM(X239:AC240)</f>
        <v>662</v>
      </c>
      <c r="Y241" s="166"/>
      <c r="Z241" s="166"/>
      <c r="AA241" s="166"/>
      <c r="AB241" s="166"/>
      <c r="AC241" s="166"/>
      <c r="AD241" s="166">
        <f>SUM(AD239:AI240)</f>
        <v>786</v>
      </c>
      <c r="AE241" s="166"/>
      <c r="AF241" s="166"/>
      <c r="AG241" s="166"/>
      <c r="AH241" s="166"/>
      <c r="AI241" s="166"/>
      <c r="AJ241" s="166">
        <f>SUM(AJ239:AO240)</f>
        <v>554</v>
      </c>
      <c r="AK241" s="166"/>
      <c r="AL241" s="166"/>
      <c r="AM241" s="166"/>
      <c r="AN241" s="166"/>
      <c r="AO241" s="166"/>
      <c r="AP241" s="166">
        <f>SUM(AP239:AU240)</f>
        <v>480</v>
      </c>
      <c r="AQ241" s="166"/>
      <c r="AR241" s="166"/>
      <c r="AS241" s="166"/>
      <c r="AT241" s="166"/>
      <c r="AU241" s="166"/>
      <c r="AV241" s="166">
        <f>SUM(AV239:BA240)</f>
        <v>426</v>
      </c>
      <c r="AW241" s="166"/>
      <c r="AX241" s="166"/>
      <c r="AY241" s="166"/>
      <c r="AZ241" s="166"/>
      <c r="BA241" s="166"/>
      <c r="BB241" s="166">
        <f>SUM(BB239:BG240)</f>
        <v>565</v>
      </c>
      <c r="BC241" s="166"/>
      <c r="BD241" s="166"/>
      <c r="BE241" s="166"/>
      <c r="BF241" s="166"/>
      <c r="BG241" s="166"/>
      <c r="BH241" s="166">
        <f>SUM(BH239:BM240)</f>
        <v>1150</v>
      </c>
      <c r="BI241" s="166"/>
      <c r="BJ241" s="166"/>
      <c r="BK241" s="166"/>
      <c r="BL241" s="166"/>
      <c r="BM241" s="166"/>
      <c r="BN241" s="166">
        <f>SUM(BN239:BS240)</f>
        <v>4585</v>
      </c>
      <c r="BO241" s="166"/>
      <c r="BP241" s="166"/>
      <c r="BQ241" s="166"/>
      <c r="BR241" s="166"/>
      <c r="BS241" s="166"/>
      <c r="BT241" s="166">
        <f>SUM(BT239:BY240)</f>
        <v>2811</v>
      </c>
      <c r="BU241" s="166"/>
      <c r="BV241" s="166"/>
      <c r="BW241" s="166"/>
      <c r="BX241" s="166"/>
      <c r="BY241" s="166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 customHeight="1">
      <c r="A242" s="153"/>
      <c r="B242" s="9" t="s">
        <v>260</v>
      </c>
      <c r="C242" s="9"/>
      <c r="D242" s="9"/>
      <c r="E242" s="9"/>
      <c r="F242" s="9"/>
      <c r="G242" s="9"/>
      <c r="H242" s="9"/>
      <c r="I242" s="158" t="s">
        <v>62</v>
      </c>
      <c r="J242" s="158"/>
      <c r="K242" s="158"/>
      <c r="L242" s="160">
        <v>199</v>
      </c>
      <c r="M242" s="160"/>
      <c r="N242" s="160"/>
      <c r="O242" s="160"/>
      <c r="P242" s="160"/>
      <c r="Q242" s="160"/>
      <c r="R242" s="160">
        <v>234</v>
      </c>
      <c r="S242" s="160"/>
      <c r="T242" s="160"/>
      <c r="U242" s="160"/>
      <c r="V242" s="160"/>
      <c r="W242" s="160"/>
      <c r="X242" s="160">
        <v>271</v>
      </c>
      <c r="Y242" s="160"/>
      <c r="Z242" s="160"/>
      <c r="AA242" s="160"/>
      <c r="AB242" s="160"/>
      <c r="AC242" s="160"/>
      <c r="AD242" s="160">
        <v>348</v>
      </c>
      <c r="AE242" s="160"/>
      <c r="AF242" s="160"/>
      <c r="AG242" s="160"/>
      <c r="AH242" s="160"/>
      <c r="AI242" s="160"/>
      <c r="AJ242" s="160">
        <v>238</v>
      </c>
      <c r="AK242" s="160"/>
      <c r="AL242" s="160"/>
      <c r="AM242" s="160"/>
      <c r="AN242" s="160"/>
      <c r="AO242" s="160"/>
      <c r="AP242" s="160">
        <v>188</v>
      </c>
      <c r="AQ242" s="160"/>
      <c r="AR242" s="160"/>
      <c r="AS242" s="160"/>
      <c r="AT242" s="160"/>
      <c r="AU242" s="160"/>
      <c r="AV242" s="160">
        <v>130</v>
      </c>
      <c r="AW242" s="160"/>
      <c r="AX242" s="160"/>
      <c r="AY242" s="160"/>
      <c r="AZ242" s="160"/>
      <c r="BA242" s="160"/>
      <c r="BB242" s="160">
        <f>74+44+8+1</f>
        <v>127</v>
      </c>
      <c r="BC242" s="160"/>
      <c r="BD242" s="160"/>
      <c r="BE242" s="160"/>
      <c r="BF242" s="160"/>
      <c r="BG242" s="160"/>
      <c r="BH242" s="159">
        <f aca="true" t="shared" si="69" ref="BH242:BH243">SUM(R210:AI210)</f>
        <v>462</v>
      </c>
      <c r="BI242" s="159"/>
      <c r="BJ242" s="159"/>
      <c r="BK242" s="159"/>
      <c r="BL242" s="159"/>
      <c r="BM242" s="159"/>
      <c r="BN242" s="159">
        <f aca="true" t="shared" si="70" ref="BN242:BN243">AJ210+AP210+AV210+BB210+BH210+BN210+BT210+L242+R242+X242</f>
        <v>1987</v>
      </c>
      <c r="BO242" s="159"/>
      <c r="BP242" s="159"/>
      <c r="BQ242" s="159"/>
      <c r="BR242" s="159"/>
      <c r="BS242" s="159"/>
      <c r="BT242" s="159">
        <f aca="true" t="shared" si="71" ref="BT242:BT243">SUM(AD242:BG242)</f>
        <v>1031</v>
      </c>
      <c r="BU242" s="159"/>
      <c r="BV242" s="159"/>
      <c r="BW242" s="159"/>
      <c r="BX242" s="159"/>
      <c r="BY242" s="159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 customHeight="1">
      <c r="A243" s="153"/>
      <c r="B243" s="9"/>
      <c r="C243" s="9"/>
      <c r="D243" s="9"/>
      <c r="E243" s="9"/>
      <c r="F243" s="9"/>
      <c r="G243" s="9"/>
      <c r="H243" s="9"/>
      <c r="I243" s="162" t="s">
        <v>63</v>
      </c>
      <c r="J243" s="162"/>
      <c r="K243" s="162"/>
      <c r="L243" s="164">
        <v>220</v>
      </c>
      <c r="M243" s="164"/>
      <c r="N243" s="164"/>
      <c r="O243" s="164"/>
      <c r="P243" s="164"/>
      <c r="Q243" s="164"/>
      <c r="R243" s="164">
        <v>245</v>
      </c>
      <c r="S243" s="164"/>
      <c r="T243" s="164"/>
      <c r="U243" s="164"/>
      <c r="V243" s="164"/>
      <c r="W243" s="164"/>
      <c r="X243" s="164">
        <v>289</v>
      </c>
      <c r="Y243" s="164"/>
      <c r="Z243" s="164"/>
      <c r="AA243" s="164"/>
      <c r="AB243" s="164"/>
      <c r="AC243" s="164"/>
      <c r="AD243" s="164">
        <v>384</v>
      </c>
      <c r="AE243" s="164"/>
      <c r="AF243" s="164"/>
      <c r="AG243" s="164"/>
      <c r="AH243" s="164"/>
      <c r="AI243" s="164"/>
      <c r="AJ243" s="164">
        <v>266</v>
      </c>
      <c r="AK243" s="164"/>
      <c r="AL243" s="164"/>
      <c r="AM243" s="164"/>
      <c r="AN243" s="164"/>
      <c r="AO243" s="164"/>
      <c r="AP243" s="164">
        <v>233</v>
      </c>
      <c r="AQ243" s="164"/>
      <c r="AR243" s="164"/>
      <c r="AS243" s="164"/>
      <c r="AT243" s="164"/>
      <c r="AU243" s="164"/>
      <c r="AV243" s="164">
        <v>203</v>
      </c>
      <c r="AW243" s="164"/>
      <c r="AX243" s="164"/>
      <c r="AY243" s="164"/>
      <c r="AZ243" s="164"/>
      <c r="BA243" s="164"/>
      <c r="BB243" s="164">
        <f>189+115+48+5</f>
        <v>357</v>
      </c>
      <c r="BC243" s="164"/>
      <c r="BD243" s="164"/>
      <c r="BE243" s="164"/>
      <c r="BF243" s="164"/>
      <c r="BG243" s="164"/>
      <c r="BH243" s="163">
        <f t="shared" si="69"/>
        <v>400</v>
      </c>
      <c r="BI243" s="163"/>
      <c r="BJ243" s="163"/>
      <c r="BK243" s="163"/>
      <c r="BL243" s="163"/>
      <c r="BM243" s="163"/>
      <c r="BN243" s="163">
        <f t="shared" si="70"/>
        <v>2043</v>
      </c>
      <c r="BO243" s="163"/>
      <c r="BP243" s="163"/>
      <c r="BQ243" s="163"/>
      <c r="BR243" s="163"/>
      <c r="BS243" s="163"/>
      <c r="BT243" s="163">
        <f t="shared" si="71"/>
        <v>1443</v>
      </c>
      <c r="BU243" s="163"/>
      <c r="BV243" s="163"/>
      <c r="BW243" s="163"/>
      <c r="BX243" s="163"/>
      <c r="BY243" s="16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 customHeight="1">
      <c r="A244" s="153"/>
      <c r="B244" s="9"/>
      <c r="C244" s="9"/>
      <c r="D244" s="9"/>
      <c r="E244" s="9"/>
      <c r="F244" s="9"/>
      <c r="G244" s="9"/>
      <c r="H244" s="9"/>
      <c r="I244" s="165" t="s">
        <v>128</v>
      </c>
      <c r="J244" s="165"/>
      <c r="K244" s="165"/>
      <c r="L244" s="166">
        <f>SUM(L242:Q243)</f>
        <v>419</v>
      </c>
      <c r="M244" s="166"/>
      <c r="N244" s="166"/>
      <c r="O244" s="166"/>
      <c r="P244" s="166"/>
      <c r="Q244" s="166"/>
      <c r="R244" s="166">
        <f>SUM(R242:W243)</f>
        <v>479</v>
      </c>
      <c r="S244" s="166"/>
      <c r="T244" s="166"/>
      <c r="U244" s="166"/>
      <c r="V244" s="166"/>
      <c r="W244" s="166"/>
      <c r="X244" s="166">
        <f>SUM(X242:AC243)</f>
        <v>560</v>
      </c>
      <c r="Y244" s="166"/>
      <c r="Z244" s="166"/>
      <c r="AA244" s="166"/>
      <c r="AB244" s="166"/>
      <c r="AC244" s="166"/>
      <c r="AD244" s="166">
        <f>SUM(AD242:AI243)</f>
        <v>732</v>
      </c>
      <c r="AE244" s="166"/>
      <c r="AF244" s="166"/>
      <c r="AG244" s="166"/>
      <c r="AH244" s="166"/>
      <c r="AI244" s="166"/>
      <c r="AJ244" s="166">
        <f>SUM(AJ242:AO243)</f>
        <v>504</v>
      </c>
      <c r="AK244" s="166"/>
      <c r="AL244" s="166"/>
      <c r="AM244" s="166"/>
      <c r="AN244" s="166"/>
      <c r="AO244" s="166"/>
      <c r="AP244" s="166">
        <f>SUM(AP242:AU243)</f>
        <v>421</v>
      </c>
      <c r="AQ244" s="166"/>
      <c r="AR244" s="166"/>
      <c r="AS244" s="166"/>
      <c r="AT244" s="166"/>
      <c r="AU244" s="166"/>
      <c r="AV244" s="166">
        <f>SUM(AV242:BA243)</f>
        <v>333</v>
      </c>
      <c r="AW244" s="166"/>
      <c r="AX244" s="166"/>
      <c r="AY244" s="166"/>
      <c r="AZ244" s="166"/>
      <c r="BA244" s="166"/>
      <c r="BB244" s="166">
        <f>SUM(BB242:BG243)</f>
        <v>484</v>
      </c>
      <c r="BC244" s="166"/>
      <c r="BD244" s="166"/>
      <c r="BE244" s="166"/>
      <c r="BF244" s="166"/>
      <c r="BG244" s="166"/>
      <c r="BH244" s="166">
        <f>SUM(BH242:BM243)</f>
        <v>862</v>
      </c>
      <c r="BI244" s="166"/>
      <c r="BJ244" s="166"/>
      <c r="BK244" s="166"/>
      <c r="BL244" s="166"/>
      <c r="BM244" s="166"/>
      <c r="BN244" s="166">
        <f>SUM(BN242:BS243)</f>
        <v>4030</v>
      </c>
      <c r="BO244" s="166"/>
      <c r="BP244" s="166"/>
      <c r="BQ244" s="166"/>
      <c r="BR244" s="166"/>
      <c r="BS244" s="166"/>
      <c r="BT244" s="166">
        <f>SUM(BT242:BY243)</f>
        <v>2474</v>
      </c>
      <c r="BU244" s="166"/>
      <c r="BV244" s="166"/>
      <c r="BW244" s="166"/>
      <c r="BX244" s="166"/>
      <c r="BY244" s="166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="170" customFormat="1" ht="18.75" customHeight="1">
      <c r="A246" s="169" t="s">
        <v>272</v>
      </c>
    </row>
    <row r="247" s="31" customFormat="1" ht="15" customHeight="1"/>
    <row r="248" spans="1:256" ht="15" customHeight="1">
      <c r="A248" s="151" t="s">
        <v>273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/>
      <c r="AO248" s="57"/>
      <c r="AP248" s="57"/>
      <c r="AQ248" s="57"/>
      <c r="AR248"/>
      <c r="AS248" s="57"/>
      <c r="AT248" s="57"/>
      <c r="AU248" s="171" t="s">
        <v>274</v>
      </c>
      <c r="AV248" s="171"/>
      <c r="AW248" s="171"/>
      <c r="AX248" s="171"/>
      <c r="AY248" s="171"/>
      <c r="AZ248" s="171"/>
      <c r="BA248" s="171"/>
      <c r="BB248" s="171"/>
      <c r="BC248" s="171"/>
      <c r="BD248" s="171"/>
      <c r="BE248" s="171"/>
      <c r="BF248" s="171"/>
      <c r="BG248" s="171"/>
      <c r="BH248" s="171"/>
      <c r="BI248" s="171"/>
      <c r="BJ248" s="171"/>
      <c r="BK248" s="171"/>
      <c r="BL248" s="171"/>
      <c r="BM248" s="171"/>
      <c r="BN248" s="171"/>
      <c r="BO248" s="171"/>
      <c r="BP248" s="171"/>
      <c r="BQ248" s="171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3.75" customHeight="1">
      <c r="A249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6"/>
      <c r="X249" s="56"/>
      <c r="Y249" s="56"/>
      <c r="Z249" s="56"/>
      <c r="AA249" s="56"/>
      <c r="AB249" s="56"/>
      <c r="AC249" s="56"/>
      <c r="AD249" s="172"/>
      <c r="AE249" s="172"/>
      <c r="AF249" s="172"/>
      <c r="AG249" s="172"/>
      <c r="AH249" s="172"/>
      <c r="AI249" s="172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172"/>
      <c r="AV249" s="172"/>
      <c r="AW249" s="172"/>
      <c r="AX249" s="172"/>
      <c r="AY249" s="172"/>
      <c r="AZ249" s="172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172"/>
      <c r="BM249" s="172"/>
      <c r="BN249" s="172"/>
      <c r="BO249" s="172"/>
      <c r="BP249" s="172"/>
      <c r="BQ249" s="172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" customHeight="1">
      <c r="A250"/>
      <c r="B250" s="5" t="s">
        <v>275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34" t="s">
        <v>276</v>
      </c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5" t="s">
        <v>275</v>
      </c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5" t="s">
        <v>276</v>
      </c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5" customHeight="1">
      <c r="A25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 t="s">
        <v>128</v>
      </c>
      <c r="V251" s="5"/>
      <c r="W251" s="5"/>
      <c r="X251" s="5"/>
      <c r="Y251" s="5"/>
      <c r="Z251" s="5" t="s">
        <v>62</v>
      </c>
      <c r="AA251" s="5"/>
      <c r="AB251" s="5"/>
      <c r="AC251" s="5"/>
      <c r="AD251" s="5"/>
      <c r="AE251" s="34" t="s">
        <v>63</v>
      </c>
      <c r="AF251" s="34"/>
      <c r="AG251" s="34"/>
      <c r="AH251" s="34"/>
      <c r="AI251" s="34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 t="s">
        <v>128</v>
      </c>
      <c r="BD251" s="35"/>
      <c r="BE251" s="35"/>
      <c r="BF251" s="35"/>
      <c r="BG251" s="35"/>
      <c r="BH251" s="35" t="s">
        <v>62</v>
      </c>
      <c r="BI251" s="35"/>
      <c r="BJ251" s="35"/>
      <c r="BK251" s="35"/>
      <c r="BL251" s="35"/>
      <c r="BM251" s="35" t="s">
        <v>63</v>
      </c>
      <c r="BN251" s="35"/>
      <c r="BO251" s="35"/>
      <c r="BP251" s="35"/>
      <c r="BQ251" s="35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5" customHeight="1">
      <c r="A252"/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4"/>
      <c r="V252" s="174"/>
      <c r="W252" s="174"/>
      <c r="X252" s="174"/>
      <c r="Y252" s="174"/>
      <c r="Z252" s="174"/>
      <c r="AA252" s="174"/>
      <c r="AB252" s="174"/>
      <c r="AC252" s="174"/>
      <c r="AD252" s="174"/>
      <c r="AE252" s="175"/>
      <c r="AF252" s="175"/>
      <c r="AG252" s="175"/>
      <c r="AH252" s="175"/>
      <c r="AI252" s="175"/>
      <c r="AJ252" s="176" t="s">
        <v>277</v>
      </c>
      <c r="AK252" s="176"/>
      <c r="AL252" s="176"/>
      <c r="AM252" s="176"/>
      <c r="AN252" s="176"/>
      <c r="AO252" s="176"/>
      <c r="AP252" s="176"/>
      <c r="AQ252" s="176"/>
      <c r="AR252" s="176"/>
      <c r="AS252" s="176"/>
      <c r="AT252" s="176"/>
      <c r="AU252" s="176"/>
      <c r="AV252" s="176"/>
      <c r="AW252" s="176"/>
      <c r="AX252" s="176"/>
      <c r="AY252" s="176"/>
      <c r="AZ252" s="176"/>
      <c r="BA252" s="176"/>
      <c r="BB252" s="176"/>
      <c r="BC252" s="177">
        <v>6</v>
      </c>
      <c r="BD252" s="177"/>
      <c r="BE252" s="177"/>
      <c r="BF252" s="177"/>
      <c r="BG252" s="177"/>
      <c r="BH252" s="177">
        <v>3</v>
      </c>
      <c r="BI252" s="177"/>
      <c r="BJ252" s="177"/>
      <c r="BK252" s="177"/>
      <c r="BL252" s="177"/>
      <c r="BM252" s="178">
        <v>3</v>
      </c>
      <c r="BN252" s="178"/>
      <c r="BO252" s="178"/>
      <c r="BP252" s="178"/>
      <c r="BQ252" s="178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5" customHeight="1">
      <c r="A253"/>
      <c r="B253" s="179" t="s">
        <v>278</v>
      </c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80">
        <v>253</v>
      </c>
      <c r="V253" s="180"/>
      <c r="W253" s="180"/>
      <c r="X253" s="180"/>
      <c r="Y253" s="180"/>
      <c r="Z253" s="180">
        <v>160</v>
      </c>
      <c r="AA253" s="180"/>
      <c r="AB253" s="180"/>
      <c r="AC253" s="180"/>
      <c r="AD253" s="180"/>
      <c r="AE253" s="181">
        <v>93</v>
      </c>
      <c r="AF253" s="181"/>
      <c r="AG253" s="181"/>
      <c r="AH253" s="181"/>
      <c r="AI253" s="181"/>
      <c r="AJ253" s="182"/>
      <c r="AK253" s="182"/>
      <c r="AL253" s="182"/>
      <c r="AM253" s="182"/>
      <c r="AN253" s="182"/>
      <c r="AO253" s="182"/>
      <c r="AP253" s="182"/>
      <c r="AQ253" s="182"/>
      <c r="AR253" s="182"/>
      <c r="AS253" s="182"/>
      <c r="AT253" s="182"/>
      <c r="AU253" s="182"/>
      <c r="AV253" s="182"/>
      <c r="AW253" s="182"/>
      <c r="AX253" s="182"/>
      <c r="AY253" s="182"/>
      <c r="AZ253" s="182"/>
      <c r="BA253" s="182"/>
      <c r="BB253" s="182"/>
      <c r="BC253" s="183"/>
      <c r="BD253" s="183"/>
      <c r="BE253" s="183"/>
      <c r="BF253" s="183"/>
      <c r="BG253" s="183"/>
      <c r="BH253" s="183"/>
      <c r="BI253" s="183"/>
      <c r="BJ253" s="183"/>
      <c r="BK253" s="183"/>
      <c r="BL253" s="183"/>
      <c r="BM253" s="183"/>
      <c r="BN253" s="183"/>
      <c r="BO253" s="183"/>
      <c r="BP253" s="183"/>
      <c r="BQ253" s="18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5" customHeight="1">
      <c r="A254"/>
      <c r="B254" s="184" t="s">
        <v>279</v>
      </c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5">
        <v>59</v>
      </c>
      <c r="V254" s="185"/>
      <c r="W254" s="185"/>
      <c r="X254" s="185"/>
      <c r="Y254" s="185"/>
      <c r="Z254" s="185">
        <v>39</v>
      </c>
      <c r="AA254" s="185"/>
      <c r="AB254" s="185"/>
      <c r="AC254" s="185"/>
      <c r="AD254" s="185"/>
      <c r="AE254" s="186">
        <v>20</v>
      </c>
      <c r="AF254" s="186"/>
      <c r="AG254" s="186"/>
      <c r="AH254" s="186"/>
      <c r="AI254" s="186"/>
      <c r="AJ254" s="187"/>
      <c r="AK254" s="187"/>
      <c r="AL254" s="187"/>
      <c r="AM254" s="187"/>
      <c r="AN254" s="187"/>
      <c r="AO254" s="187"/>
      <c r="AP254" s="187"/>
      <c r="AQ254" s="187"/>
      <c r="AR254" s="187"/>
      <c r="AS254" s="187"/>
      <c r="AT254" s="187"/>
      <c r="AU254" s="187"/>
      <c r="AV254" s="187"/>
      <c r="AW254" s="187"/>
      <c r="AX254" s="187"/>
      <c r="AY254" s="187"/>
      <c r="AZ254" s="187"/>
      <c r="BA254" s="187"/>
      <c r="BB254" s="187"/>
      <c r="BC254" s="188"/>
      <c r="BD254" s="188"/>
      <c r="BE254" s="188"/>
      <c r="BF254" s="188"/>
      <c r="BG254" s="188"/>
      <c r="BH254" s="188"/>
      <c r="BI254" s="188"/>
      <c r="BJ254" s="188"/>
      <c r="BK254" s="188"/>
      <c r="BL254" s="188"/>
      <c r="BM254" s="188"/>
      <c r="BN254" s="188"/>
      <c r="BO254" s="188"/>
      <c r="BP254" s="188"/>
      <c r="BQ254" s="188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5" customHeight="1">
      <c r="A255"/>
      <c r="B255" s="114" t="s">
        <v>280</v>
      </c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67">
        <v>11</v>
      </c>
      <c r="V255" s="67"/>
      <c r="W255" s="67"/>
      <c r="X255" s="67"/>
      <c r="Y255" s="67"/>
      <c r="Z255" s="67">
        <v>6</v>
      </c>
      <c r="AA255" s="67"/>
      <c r="AB255" s="67"/>
      <c r="AC255" s="67"/>
      <c r="AD255" s="67"/>
      <c r="AE255" s="189">
        <v>5</v>
      </c>
      <c r="AF255" s="189"/>
      <c r="AG255" s="189"/>
      <c r="AH255" s="189"/>
      <c r="AI255" s="189"/>
      <c r="AJ255" s="190" t="s">
        <v>281</v>
      </c>
      <c r="AK255" s="190"/>
      <c r="AL255" s="190"/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1">
        <v>110</v>
      </c>
      <c r="BD255" s="191"/>
      <c r="BE255" s="191"/>
      <c r="BF255" s="191"/>
      <c r="BG255" s="191"/>
      <c r="BH255" s="191">
        <v>72</v>
      </c>
      <c r="BI255" s="191"/>
      <c r="BJ255" s="191"/>
      <c r="BK255" s="191"/>
      <c r="BL255" s="191"/>
      <c r="BM255" s="192">
        <v>38</v>
      </c>
      <c r="BN255" s="192"/>
      <c r="BO255" s="192"/>
      <c r="BP255" s="192"/>
      <c r="BQ255" s="192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5" customHeight="1">
      <c r="A256"/>
      <c r="B256" s="98" t="s">
        <v>282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73">
        <v>6</v>
      </c>
      <c r="V256" s="73"/>
      <c r="W256" s="73"/>
      <c r="X256" s="73"/>
      <c r="Y256" s="73"/>
      <c r="Z256" s="73">
        <v>5</v>
      </c>
      <c r="AA256" s="73"/>
      <c r="AB256" s="73"/>
      <c r="AC256" s="73"/>
      <c r="AD256" s="73"/>
      <c r="AE256" s="193">
        <v>1</v>
      </c>
      <c r="AF256" s="193"/>
      <c r="AG256" s="193"/>
      <c r="AH256" s="193"/>
      <c r="AI256" s="193"/>
      <c r="AJ256" s="176" t="s">
        <v>283</v>
      </c>
      <c r="AK256" s="176"/>
      <c r="AL256" s="176"/>
      <c r="AM256" s="176"/>
      <c r="AN256" s="176"/>
      <c r="AO256" s="176"/>
      <c r="AP256" s="176"/>
      <c r="AQ256" s="176"/>
      <c r="AR256" s="176"/>
      <c r="AS256" s="176"/>
      <c r="AT256" s="176"/>
      <c r="AU256" s="176"/>
      <c r="AV256" s="176"/>
      <c r="AW256" s="176"/>
      <c r="AX256" s="176"/>
      <c r="AY256" s="176"/>
      <c r="AZ256" s="176"/>
      <c r="BA256" s="176"/>
      <c r="BB256" s="176"/>
      <c r="BC256" s="177">
        <v>59</v>
      </c>
      <c r="BD256" s="177"/>
      <c r="BE256" s="177"/>
      <c r="BF256" s="177"/>
      <c r="BG256" s="177"/>
      <c r="BH256" s="177">
        <v>33</v>
      </c>
      <c r="BI256" s="177"/>
      <c r="BJ256" s="177"/>
      <c r="BK256" s="177"/>
      <c r="BL256" s="177"/>
      <c r="BM256" s="178">
        <v>26</v>
      </c>
      <c r="BN256" s="178"/>
      <c r="BO256" s="178"/>
      <c r="BP256" s="178"/>
      <c r="BQ256" s="178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5" customHeight="1">
      <c r="A257"/>
      <c r="B257" s="98" t="s">
        <v>284</v>
      </c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73">
        <v>5</v>
      </c>
      <c r="V257" s="73"/>
      <c r="W257" s="73"/>
      <c r="X257" s="73"/>
      <c r="Y257" s="73"/>
      <c r="Z257" s="73">
        <v>4</v>
      </c>
      <c r="AA257" s="73"/>
      <c r="AB257" s="73"/>
      <c r="AC257" s="73"/>
      <c r="AD257" s="73"/>
      <c r="AE257" s="193">
        <v>1</v>
      </c>
      <c r="AF257" s="193"/>
      <c r="AG257" s="193"/>
      <c r="AH257" s="193"/>
      <c r="AI257" s="193"/>
      <c r="AJ257" s="194" t="s">
        <v>285</v>
      </c>
      <c r="AK257" s="194"/>
      <c r="AL257" s="194"/>
      <c r="AM257" s="194"/>
      <c r="AN257" s="194"/>
      <c r="AO257" s="194"/>
      <c r="AP257" s="194"/>
      <c r="AQ257" s="194"/>
      <c r="AR257" s="194"/>
      <c r="AS257" s="194"/>
      <c r="AT257" s="194"/>
      <c r="AU257" s="194"/>
      <c r="AV257" s="194"/>
      <c r="AW257" s="194"/>
      <c r="AX257" s="194"/>
      <c r="AY257" s="194"/>
      <c r="AZ257" s="194"/>
      <c r="BA257" s="194"/>
      <c r="BB257" s="194"/>
      <c r="BC257" s="183">
        <v>5</v>
      </c>
      <c r="BD257" s="183"/>
      <c r="BE257" s="183"/>
      <c r="BF257" s="183"/>
      <c r="BG257" s="183"/>
      <c r="BH257" s="183">
        <v>2</v>
      </c>
      <c r="BI257" s="183"/>
      <c r="BJ257" s="183"/>
      <c r="BK257" s="183"/>
      <c r="BL257" s="183"/>
      <c r="BM257" s="183">
        <v>3</v>
      </c>
      <c r="BN257" s="183"/>
      <c r="BO257" s="183"/>
      <c r="BP257" s="183"/>
      <c r="BQ257" s="183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5" customHeight="1">
      <c r="A258"/>
      <c r="B258" s="195" t="s">
        <v>286</v>
      </c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73">
        <v>2</v>
      </c>
      <c r="V258" s="73"/>
      <c r="W258" s="73"/>
      <c r="X258" s="73"/>
      <c r="Y258" s="73"/>
      <c r="Z258" s="73">
        <v>2</v>
      </c>
      <c r="AA258" s="73"/>
      <c r="AB258" s="73"/>
      <c r="AC258" s="73"/>
      <c r="AD258" s="73"/>
      <c r="AE258" s="193"/>
      <c r="AF258" s="193"/>
      <c r="AG258" s="193"/>
      <c r="AH258" s="193"/>
      <c r="AI258" s="193"/>
      <c r="AJ258" s="196" t="s">
        <v>287</v>
      </c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7" t="s">
        <v>288</v>
      </c>
      <c r="BD258" s="197"/>
      <c r="BE258" s="197"/>
      <c r="BF258" s="197"/>
      <c r="BG258" s="197"/>
      <c r="BH258" s="197" t="s">
        <v>289</v>
      </c>
      <c r="BI258" s="197"/>
      <c r="BJ258" s="197"/>
      <c r="BK258" s="197"/>
      <c r="BL258" s="197"/>
      <c r="BM258" s="197" t="s">
        <v>290</v>
      </c>
      <c r="BN258" s="197"/>
      <c r="BO258" s="197"/>
      <c r="BP258" s="197"/>
      <c r="BQ258" s="197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5" customHeight="1">
      <c r="A259"/>
      <c r="B259" s="198" t="s">
        <v>291</v>
      </c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73" t="s">
        <v>292</v>
      </c>
      <c r="V259" s="73"/>
      <c r="W259" s="73"/>
      <c r="X259" s="73"/>
      <c r="Y259" s="73"/>
      <c r="Z259" s="199" t="s">
        <v>292</v>
      </c>
      <c r="AA259" s="199"/>
      <c r="AB259" s="199"/>
      <c r="AC259" s="199"/>
      <c r="AD259" s="199"/>
      <c r="AE259" s="200"/>
      <c r="AF259" s="200"/>
      <c r="AG259" s="200"/>
      <c r="AH259" s="200"/>
      <c r="AI259" s="200"/>
      <c r="AJ259" s="196" t="s">
        <v>293</v>
      </c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7">
        <v>2</v>
      </c>
      <c r="BD259" s="197"/>
      <c r="BE259" s="197"/>
      <c r="BF259" s="197"/>
      <c r="BG259" s="197"/>
      <c r="BH259" s="197">
        <v>1</v>
      </c>
      <c r="BI259" s="197"/>
      <c r="BJ259" s="197"/>
      <c r="BK259" s="197"/>
      <c r="BL259" s="197"/>
      <c r="BM259" s="197">
        <v>1</v>
      </c>
      <c r="BN259" s="197"/>
      <c r="BO259" s="197"/>
      <c r="BP259" s="197"/>
      <c r="BQ259" s="197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5" customHeight="1">
      <c r="A260"/>
      <c r="B260" s="198" t="s">
        <v>294</v>
      </c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73">
        <v>27</v>
      </c>
      <c r="V260" s="73"/>
      <c r="W260" s="73"/>
      <c r="X260" s="73"/>
      <c r="Y260" s="73"/>
      <c r="Z260" s="199">
        <v>15</v>
      </c>
      <c r="AA260" s="199"/>
      <c r="AB260" s="199"/>
      <c r="AC260" s="199"/>
      <c r="AD260" s="199"/>
      <c r="AE260" s="200">
        <v>12</v>
      </c>
      <c r="AF260" s="200"/>
      <c r="AG260" s="200"/>
      <c r="AH260" s="200"/>
      <c r="AI260" s="200"/>
      <c r="AJ260" s="196" t="s">
        <v>295</v>
      </c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7" t="s">
        <v>296</v>
      </c>
      <c r="BD260" s="197"/>
      <c r="BE260" s="197"/>
      <c r="BF260" s="197"/>
      <c r="BG260" s="197"/>
      <c r="BH260" s="197" t="s">
        <v>297</v>
      </c>
      <c r="BI260" s="197"/>
      <c r="BJ260" s="197"/>
      <c r="BK260" s="197"/>
      <c r="BL260" s="197"/>
      <c r="BM260" s="201" t="s">
        <v>298</v>
      </c>
      <c r="BN260" s="201"/>
      <c r="BO260" s="201"/>
      <c r="BP260" s="201"/>
      <c r="BQ260" s="201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5" customHeight="1">
      <c r="A261"/>
      <c r="B261" s="198" t="s">
        <v>299</v>
      </c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73" t="s">
        <v>300</v>
      </c>
      <c r="V261" s="73"/>
      <c r="W261" s="73"/>
      <c r="X261" s="73"/>
      <c r="Y261" s="73"/>
      <c r="Z261" s="199" t="s">
        <v>289</v>
      </c>
      <c r="AA261" s="199"/>
      <c r="AB261" s="199"/>
      <c r="AC261" s="199"/>
      <c r="AD261" s="199"/>
      <c r="AE261" s="202" t="s">
        <v>301</v>
      </c>
      <c r="AF261" s="202"/>
      <c r="AG261" s="202"/>
      <c r="AH261" s="202"/>
      <c r="AI261" s="202"/>
      <c r="AJ261" s="196" t="s">
        <v>302</v>
      </c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7">
        <v>12</v>
      </c>
      <c r="BD261" s="197"/>
      <c r="BE261" s="197"/>
      <c r="BF261" s="197"/>
      <c r="BG261" s="197"/>
      <c r="BH261" s="197">
        <v>4</v>
      </c>
      <c r="BI261" s="197"/>
      <c r="BJ261" s="197"/>
      <c r="BK261" s="197"/>
      <c r="BL261" s="197"/>
      <c r="BM261" s="197">
        <v>8</v>
      </c>
      <c r="BN261" s="197"/>
      <c r="BO261" s="197"/>
      <c r="BP261" s="197"/>
      <c r="BQ261" s="197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5" customHeight="1">
      <c r="A262"/>
      <c r="B262" s="203" t="s">
        <v>303</v>
      </c>
      <c r="C262" s="203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174" t="s">
        <v>304</v>
      </c>
      <c r="V262" s="174"/>
      <c r="W262" s="174"/>
      <c r="X262" s="174"/>
      <c r="Y262" s="174"/>
      <c r="Z262" s="204" t="s">
        <v>298</v>
      </c>
      <c r="AA262" s="204"/>
      <c r="AB262" s="204"/>
      <c r="AC262" s="204"/>
      <c r="AD262" s="204"/>
      <c r="AE262" s="205" t="s">
        <v>305</v>
      </c>
      <c r="AF262" s="205"/>
      <c r="AG262" s="205"/>
      <c r="AH262" s="205"/>
      <c r="AI262" s="205"/>
      <c r="AJ262" s="206" t="s">
        <v>306</v>
      </c>
      <c r="AK262" s="206"/>
      <c r="AL262" s="206"/>
      <c r="AM262" s="206"/>
      <c r="AN262" s="206"/>
      <c r="AO262" s="206"/>
      <c r="AP262" s="206"/>
      <c r="AQ262" s="206"/>
      <c r="AR262" s="206"/>
      <c r="AS262" s="206"/>
      <c r="AT262" s="206"/>
      <c r="AU262" s="206"/>
      <c r="AV262" s="206"/>
      <c r="AW262" s="206"/>
      <c r="AX262" s="206"/>
      <c r="AY262" s="206"/>
      <c r="AZ262" s="206"/>
      <c r="BA262" s="206"/>
      <c r="BB262" s="206"/>
      <c r="BC262" s="197" t="s">
        <v>307</v>
      </c>
      <c r="BD262" s="197"/>
      <c r="BE262" s="197"/>
      <c r="BF262" s="197"/>
      <c r="BG262" s="197"/>
      <c r="BH262" s="197" t="s">
        <v>308</v>
      </c>
      <c r="BI262" s="197"/>
      <c r="BJ262" s="197"/>
      <c r="BK262" s="197"/>
      <c r="BL262" s="197"/>
      <c r="BM262" s="197" t="s">
        <v>305</v>
      </c>
      <c r="BN262" s="197"/>
      <c r="BO262" s="197"/>
      <c r="BP262" s="197"/>
      <c r="BQ262" s="197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" customHeight="1">
      <c r="A263"/>
      <c r="B263" s="184" t="s">
        <v>309</v>
      </c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5">
        <v>29</v>
      </c>
      <c r="V263" s="185"/>
      <c r="W263" s="185"/>
      <c r="X263" s="185"/>
      <c r="Y263" s="185"/>
      <c r="Z263" s="185">
        <v>23</v>
      </c>
      <c r="AA263" s="185"/>
      <c r="AB263" s="185"/>
      <c r="AC263" s="185"/>
      <c r="AD263" s="185"/>
      <c r="AE263" s="186">
        <v>6</v>
      </c>
      <c r="AF263" s="186"/>
      <c r="AG263" s="186"/>
      <c r="AH263" s="186"/>
      <c r="AI263" s="186"/>
      <c r="AJ263" s="196" t="s">
        <v>310</v>
      </c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6"/>
      <c r="AY263" s="196"/>
      <c r="AZ263" s="196"/>
      <c r="BA263" s="196"/>
      <c r="BB263" s="196"/>
      <c r="BC263" s="197">
        <v>18</v>
      </c>
      <c r="BD263" s="197"/>
      <c r="BE263" s="197"/>
      <c r="BF263" s="197"/>
      <c r="BG263" s="197"/>
      <c r="BH263" s="197">
        <v>15</v>
      </c>
      <c r="BI263" s="197"/>
      <c r="BJ263" s="197"/>
      <c r="BK263" s="197"/>
      <c r="BL263" s="197"/>
      <c r="BM263" s="197">
        <v>3</v>
      </c>
      <c r="BN263" s="197"/>
      <c r="BO263" s="197"/>
      <c r="BP263" s="197"/>
      <c r="BQ263" s="197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5" customHeight="1">
      <c r="A264"/>
      <c r="B264" s="114" t="s">
        <v>311</v>
      </c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67" t="s">
        <v>312</v>
      </c>
      <c r="V264" s="67"/>
      <c r="W264" s="67"/>
      <c r="X264" s="67"/>
      <c r="Y264" s="67"/>
      <c r="Z264" s="67" t="s">
        <v>313</v>
      </c>
      <c r="AA264" s="67"/>
      <c r="AB264" s="67"/>
      <c r="AC264" s="67"/>
      <c r="AD264" s="67"/>
      <c r="AE264" s="189">
        <v>1</v>
      </c>
      <c r="AF264" s="189"/>
      <c r="AG264" s="189"/>
      <c r="AH264" s="189"/>
      <c r="AI264" s="189"/>
      <c r="AJ264" s="207" t="s">
        <v>314</v>
      </c>
      <c r="AK264" s="207"/>
      <c r="AL264" s="207"/>
      <c r="AM264" s="207"/>
      <c r="AN264" s="207"/>
      <c r="AO264" s="207"/>
      <c r="AP264" s="207"/>
      <c r="AQ264" s="207"/>
      <c r="AR264" s="207"/>
      <c r="AS264" s="207"/>
      <c r="AT264" s="207"/>
      <c r="AU264" s="207"/>
      <c r="AV264" s="207"/>
      <c r="AW264" s="207"/>
      <c r="AX264" s="207"/>
      <c r="AY264" s="207"/>
      <c r="AZ264" s="207"/>
      <c r="BA264" s="207"/>
      <c r="BB264" s="207"/>
      <c r="BC264" s="188">
        <v>8</v>
      </c>
      <c r="BD264" s="188"/>
      <c r="BE264" s="188"/>
      <c r="BF264" s="188"/>
      <c r="BG264" s="188"/>
      <c r="BH264" s="188">
        <v>4</v>
      </c>
      <c r="BI264" s="188"/>
      <c r="BJ264" s="188"/>
      <c r="BK264" s="188"/>
      <c r="BL264" s="188"/>
      <c r="BM264" s="188">
        <v>4</v>
      </c>
      <c r="BN264" s="188"/>
      <c r="BO264" s="188"/>
      <c r="BP264" s="188"/>
      <c r="BQ264" s="188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5" customHeight="1">
      <c r="A265"/>
      <c r="B265" s="98" t="s">
        <v>315</v>
      </c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73" t="s">
        <v>316</v>
      </c>
      <c r="V265" s="73"/>
      <c r="W265" s="73"/>
      <c r="X265" s="73"/>
      <c r="Y265" s="73"/>
      <c r="Z265" s="73" t="s">
        <v>316</v>
      </c>
      <c r="AA265" s="73"/>
      <c r="AB265" s="73"/>
      <c r="AC265" s="73"/>
      <c r="AD265" s="73"/>
      <c r="AE265" s="193"/>
      <c r="AF265" s="193"/>
      <c r="AG265" s="193"/>
      <c r="AH265" s="193"/>
      <c r="AI265" s="193"/>
      <c r="AJ265" s="207"/>
      <c r="AK265" s="207"/>
      <c r="AL265" s="207"/>
      <c r="AM265" s="207"/>
      <c r="AN265" s="207"/>
      <c r="AO265" s="207"/>
      <c r="AP265" s="207"/>
      <c r="AQ265" s="207"/>
      <c r="AR265" s="207"/>
      <c r="AS265" s="207"/>
      <c r="AT265" s="207"/>
      <c r="AU265" s="207"/>
      <c r="AV265" s="207"/>
      <c r="AW265" s="207"/>
      <c r="AX265" s="207"/>
      <c r="AY265" s="207"/>
      <c r="AZ265" s="207"/>
      <c r="BA265" s="207"/>
      <c r="BB265" s="207"/>
      <c r="BC265" s="188"/>
      <c r="BD265" s="188"/>
      <c r="BE265" s="188"/>
      <c r="BF265" s="188"/>
      <c r="BG265" s="188"/>
      <c r="BH265" s="188"/>
      <c r="BI265" s="188"/>
      <c r="BJ265" s="188"/>
      <c r="BK265" s="188"/>
      <c r="BL265" s="188"/>
      <c r="BM265" s="188"/>
      <c r="BN265" s="188"/>
      <c r="BO265" s="188"/>
      <c r="BP265" s="188"/>
      <c r="BQ265" s="188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5" customHeight="1">
      <c r="A266"/>
      <c r="B266" s="98" t="s">
        <v>317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73" t="s">
        <v>305</v>
      </c>
      <c r="V266" s="73"/>
      <c r="W266" s="73"/>
      <c r="X266" s="73"/>
      <c r="Y266" s="73"/>
      <c r="Z266" s="73" t="s">
        <v>305</v>
      </c>
      <c r="AA266" s="73"/>
      <c r="AB266" s="73"/>
      <c r="AC266" s="73"/>
      <c r="AD266" s="73"/>
      <c r="AE266" s="193"/>
      <c r="AF266" s="193"/>
      <c r="AG266" s="193"/>
      <c r="AH266" s="193"/>
      <c r="AI266" s="193"/>
      <c r="AJ266" s="176" t="s">
        <v>318</v>
      </c>
      <c r="AK266" s="176"/>
      <c r="AL266" s="176"/>
      <c r="AM266" s="176"/>
      <c r="AN266" s="176"/>
      <c r="AO266" s="176"/>
      <c r="AP266" s="176"/>
      <c r="AQ266" s="176"/>
      <c r="AR266" s="176"/>
      <c r="AS266" s="176"/>
      <c r="AT266" s="176"/>
      <c r="AU266" s="176"/>
      <c r="AV266" s="176"/>
      <c r="AW266" s="176"/>
      <c r="AX266" s="176"/>
      <c r="AY266" s="176"/>
      <c r="AZ266" s="176"/>
      <c r="BA266" s="176"/>
      <c r="BB266" s="176"/>
      <c r="BC266" s="177">
        <v>6</v>
      </c>
      <c r="BD266" s="177"/>
      <c r="BE266" s="177"/>
      <c r="BF266" s="177"/>
      <c r="BG266" s="177"/>
      <c r="BH266" s="177">
        <v>4</v>
      </c>
      <c r="BI266" s="177"/>
      <c r="BJ266" s="177"/>
      <c r="BK266" s="177"/>
      <c r="BL266" s="177"/>
      <c r="BM266" s="178">
        <v>2</v>
      </c>
      <c r="BN266" s="178"/>
      <c r="BO266" s="178"/>
      <c r="BP266" s="178"/>
      <c r="BQ266" s="178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3.5" customHeight="1">
      <c r="A267"/>
      <c r="B267" s="98" t="s">
        <v>319</v>
      </c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73" t="s">
        <v>320</v>
      </c>
      <c r="V267" s="73"/>
      <c r="W267" s="73"/>
      <c r="X267" s="73"/>
      <c r="Y267" s="73"/>
      <c r="Z267" s="73" t="s">
        <v>321</v>
      </c>
      <c r="AA267" s="73"/>
      <c r="AB267" s="73"/>
      <c r="AC267" s="73"/>
      <c r="AD267" s="73"/>
      <c r="AE267" s="193">
        <v>1</v>
      </c>
      <c r="AF267" s="193"/>
      <c r="AG267" s="193"/>
      <c r="AH267" s="193"/>
      <c r="AI267" s="193"/>
      <c r="AJ267" s="176" t="s">
        <v>322</v>
      </c>
      <c r="AK267" s="176"/>
      <c r="AL267" s="176"/>
      <c r="AM267" s="176"/>
      <c r="AN267" s="176"/>
      <c r="AO267" s="176"/>
      <c r="AP267" s="176"/>
      <c r="AQ267" s="176"/>
      <c r="AR267" s="176"/>
      <c r="AS267" s="176"/>
      <c r="AT267" s="176"/>
      <c r="AU267" s="176"/>
      <c r="AV267" s="176"/>
      <c r="AW267" s="176"/>
      <c r="AX267" s="176"/>
      <c r="AY267" s="176"/>
      <c r="AZ267" s="176"/>
      <c r="BA267" s="176"/>
      <c r="BB267" s="176"/>
      <c r="BC267" s="177" t="s">
        <v>323</v>
      </c>
      <c r="BD267" s="177"/>
      <c r="BE267" s="177"/>
      <c r="BF267" s="177"/>
      <c r="BG267" s="177"/>
      <c r="BH267" s="177" t="s">
        <v>324</v>
      </c>
      <c r="BI267" s="177"/>
      <c r="BJ267" s="177"/>
      <c r="BK267" s="177"/>
      <c r="BL267" s="177"/>
      <c r="BM267" s="178">
        <v>1</v>
      </c>
      <c r="BN267" s="178"/>
      <c r="BO267" s="178"/>
      <c r="BP267" s="178"/>
      <c r="BQ267" s="178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3.5" customHeight="1">
      <c r="A268"/>
      <c r="B268" s="98" t="s">
        <v>325</v>
      </c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73" t="s">
        <v>326</v>
      </c>
      <c r="V268" s="73"/>
      <c r="W268" s="73"/>
      <c r="X268" s="73"/>
      <c r="Y268" s="73"/>
      <c r="Z268" s="197" t="s">
        <v>327</v>
      </c>
      <c r="AA268" s="197"/>
      <c r="AB268" s="197"/>
      <c r="AC268" s="197"/>
      <c r="AD268" s="197"/>
      <c r="AE268" s="193">
        <v>1</v>
      </c>
      <c r="AF268" s="193"/>
      <c r="AG268" s="193"/>
      <c r="AH268" s="193"/>
      <c r="AI268" s="193"/>
      <c r="AJ268" s="176" t="s">
        <v>328</v>
      </c>
      <c r="AK268" s="176"/>
      <c r="AL268" s="176"/>
      <c r="AM268" s="176"/>
      <c r="AN268" s="176"/>
      <c r="AO268" s="176"/>
      <c r="AP268" s="176"/>
      <c r="AQ268" s="176"/>
      <c r="AR268" s="176"/>
      <c r="AS268" s="176"/>
      <c r="AT268" s="176"/>
      <c r="AU268" s="176"/>
      <c r="AV268" s="176"/>
      <c r="AW268" s="176"/>
      <c r="AX268" s="176"/>
      <c r="AY268" s="176"/>
      <c r="AZ268" s="176"/>
      <c r="BA268" s="176"/>
      <c r="BB268" s="176"/>
      <c r="BC268" s="177">
        <v>3</v>
      </c>
      <c r="BD268" s="177"/>
      <c r="BE268" s="177"/>
      <c r="BF268" s="177"/>
      <c r="BG268" s="177"/>
      <c r="BH268" s="177">
        <v>1</v>
      </c>
      <c r="BI268" s="177"/>
      <c r="BJ268" s="177"/>
      <c r="BK268" s="177"/>
      <c r="BL268" s="177"/>
      <c r="BM268" s="178">
        <v>2</v>
      </c>
      <c r="BN268" s="178"/>
      <c r="BO268" s="178"/>
      <c r="BP268" s="178"/>
      <c r="BQ268" s="17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5" customHeight="1">
      <c r="A269"/>
      <c r="B269" s="98" t="s">
        <v>329</v>
      </c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201" t="s">
        <v>330</v>
      </c>
      <c r="V269" s="201"/>
      <c r="W269" s="201"/>
      <c r="X269" s="201"/>
      <c r="Y269" s="201"/>
      <c r="Z269" s="208" t="s">
        <v>331</v>
      </c>
      <c r="AA269" s="208"/>
      <c r="AB269" s="208"/>
      <c r="AC269" s="208"/>
      <c r="AD269" s="208"/>
      <c r="AE269" s="209" t="s">
        <v>332</v>
      </c>
      <c r="AF269" s="209"/>
      <c r="AG269" s="209"/>
      <c r="AH269" s="209"/>
      <c r="AI269" s="209"/>
      <c r="AJ269" s="176" t="s">
        <v>333</v>
      </c>
      <c r="AK269" s="176"/>
      <c r="AL269" s="176"/>
      <c r="AM269" s="176"/>
      <c r="AN269" s="176"/>
      <c r="AO269" s="176"/>
      <c r="AP269" s="176"/>
      <c r="AQ269" s="176"/>
      <c r="AR269" s="176"/>
      <c r="AS269" s="176"/>
      <c r="AT269" s="176"/>
      <c r="AU269" s="176"/>
      <c r="AV269" s="176"/>
      <c r="AW269" s="176"/>
      <c r="AX269" s="176"/>
      <c r="AY269" s="176"/>
      <c r="AZ269" s="176"/>
      <c r="BA269" s="176"/>
      <c r="BB269" s="176"/>
      <c r="BC269" s="177">
        <v>4</v>
      </c>
      <c r="BD269" s="177"/>
      <c r="BE269" s="177"/>
      <c r="BF269" s="177"/>
      <c r="BG269" s="177"/>
      <c r="BH269" s="177">
        <v>1</v>
      </c>
      <c r="BI269" s="177"/>
      <c r="BJ269" s="177"/>
      <c r="BK269" s="177"/>
      <c r="BL269" s="177"/>
      <c r="BM269" s="178">
        <v>3</v>
      </c>
      <c r="BN269" s="178"/>
      <c r="BO269" s="178"/>
      <c r="BP269" s="178"/>
      <c r="BQ269" s="178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" customHeight="1">
      <c r="A270" s="31"/>
      <c r="B270" s="98" t="s">
        <v>334</v>
      </c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73">
        <v>5</v>
      </c>
      <c r="V270" s="73"/>
      <c r="W270" s="73"/>
      <c r="X270" s="73"/>
      <c r="Y270" s="73"/>
      <c r="Z270" s="197">
        <v>3</v>
      </c>
      <c r="AA270" s="197"/>
      <c r="AB270" s="197"/>
      <c r="AC270" s="197"/>
      <c r="AD270" s="197"/>
      <c r="AE270" s="210">
        <v>2</v>
      </c>
      <c r="AF270" s="210"/>
      <c r="AG270" s="210"/>
      <c r="AH270" s="210"/>
      <c r="AI270" s="210"/>
      <c r="AJ270" s="211" t="s">
        <v>335</v>
      </c>
      <c r="AK270" s="211"/>
      <c r="AL270" s="211"/>
      <c r="AM270" s="211"/>
      <c r="AN270" s="211"/>
      <c r="AO270" s="211"/>
      <c r="AP270" s="211"/>
      <c r="AQ270" s="211"/>
      <c r="AR270" s="211"/>
      <c r="AS270" s="211"/>
      <c r="AT270" s="211"/>
      <c r="AU270" s="211"/>
      <c r="AV270" s="211"/>
      <c r="AW270" s="211"/>
      <c r="AX270" s="211"/>
      <c r="AY270" s="211"/>
      <c r="AZ270" s="211"/>
      <c r="BA270" s="211"/>
      <c r="BB270" s="211"/>
      <c r="BC270" s="212" t="s">
        <v>336</v>
      </c>
      <c r="BD270" s="212"/>
      <c r="BE270" s="212"/>
      <c r="BF270" s="212"/>
      <c r="BG270" s="212"/>
      <c r="BH270" s="212" t="s">
        <v>301</v>
      </c>
      <c r="BI270" s="212"/>
      <c r="BJ270" s="212"/>
      <c r="BK270" s="212"/>
      <c r="BL270" s="212"/>
      <c r="BM270" s="213" t="s">
        <v>301</v>
      </c>
      <c r="BN270" s="213"/>
      <c r="BO270" s="213"/>
      <c r="BP270" s="213"/>
      <c r="BQ270" s="213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5" customHeight="1">
      <c r="A271" s="31"/>
      <c r="B271" s="195" t="s">
        <v>337</v>
      </c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201" t="s">
        <v>298</v>
      </c>
      <c r="V271" s="201"/>
      <c r="W271" s="201"/>
      <c r="X271" s="201"/>
      <c r="Y271" s="201"/>
      <c r="Z271" s="208" t="s">
        <v>301</v>
      </c>
      <c r="AA271" s="208"/>
      <c r="AB271" s="208"/>
      <c r="AC271" s="208"/>
      <c r="AD271" s="208"/>
      <c r="AE271" s="209" t="s">
        <v>332</v>
      </c>
      <c r="AF271" s="209"/>
      <c r="AG271" s="209"/>
      <c r="AH271" s="209"/>
      <c r="AI271" s="209"/>
      <c r="AJ271" s="214" t="s">
        <v>338</v>
      </c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4"/>
      <c r="AV271" s="214"/>
      <c r="AW271" s="214"/>
      <c r="AX271" s="214"/>
      <c r="AY271" s="214"/>
      <c r="AZ271" s="214"/>
      <c r="BA271" s="214"/>
      <c r="BB271" s="214"/>
      <c r="BC271" s="177">
        <v>21</v>
      </c>
      <c r="BD271" s="177"/>
      <c r="BE271" s="177"/>
      <c r="BF271" s="177"/>
      <c r="BG271" s="177"/>
      <c r="BH271" s="177">
        <v>21</v>
      </c>
      <c r="BI271" s="177"/>
      <c r="BJ271" s="177"/>
      <c r="BK271" s="177"/>
      <c r="BL271" s="177"/>
      <c r="BM271" s="178"/>
      <c r="BN271" s="178"/>
      <c r="BO271" s="178"/>
      <c r="BP271" s="178"/>
      <c r="BQ271" s="178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" customHeight="1">
      <c r="A272" s="31"/>
      <c r="B272" s="215" t="s">
        <v>339</v>
      </c>
      <c r="C272" s="215"/>
      <c r="D272" s="215"/>
      <c r="E272" s="215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174">
        <v>2</v>
      </c>
      <c r="V272" s="174"/>
      <c r="W272" s="174"/>
      <c r="X272" s="174"/>
      <c r="Y272" s="174"/>
      <c r="Z272" s="188">
        <v>1</v>
      </c>
      <c r="AA272" s="188"/>
      <c r="AB272" s="188"/>
      <c r="AC272" s="188"/>
      <c r="AD272" s="188"/>
      <c r="AE272" s="216">
        <v>1</v>
      </c>
      <c r="AF272" s="216"/>
      <c r="AG272" s="216"/>
      <c r="AH272" s="216"/>
      <c r="AI272" s="216"/>
      <c r="AJ272" s="114" t="s">
        <v>340</v>
      </c>
      <c r="AK272" s="114"/>
      <c r="AL272" s="114"/>
      <c r="AM272" s="114"/>
      <c r="AN272" s="114"/>
      <c r="AO272" s="114"/>
      <c r="AP272" s="114"/>
      <c r="AQ272" s="114"/>
      <c r="AR272" s="114"/>
      <c r="AS272" s="114"/>
      <c r="AT272" s="114"/>
      <c r="AU272" s="114"/>
      <c r="AV272" s="114"/>
      <c r="AW272" s="114"/>
      <c r="AX272" s="114"/>
      <c r="AY272" s="114"/>
      <c r="AZ272" s="114"/>
      <c r="BA272" s="114"/>
      <c r="BB272" s="114"/>
      <c r="BC272" s="183">
        <v>11</v>
      </c>
      <c r="BD272" s="183"/>
      <c r="BE272" s="183"/>
      <c r="BF272" s="183"/>
      <c r="BG272" s="183"/>
      <c r="BH272" s="183">
        <v>11</v>
      </c>
      <c r="BI272" s="183"/>
      <c r="BJ272" s="183"/>
      <c r="BK272" s="183"/>
      <c r="BL272" s="183"/>
      <c r="BM272" s="183"/>
      <c r="BN272" s="183"/>
      <c r="BO272" s="183"/>
      <c r="BP272" s="183"/>
      <c r="BQ272" s="183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5" customHeight="1">
      <c r="A273" s="31"/>
      <c r="B273" s="184" t="s">
        <v>341</v>
      </c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5">
        <v>47</v>
      </c>
      <c r="V273" s="185"/>
      <c r="W273" s="185"/>
      <c r="X273" s="185"/>
      <c r="Y273" s="185"/>
      <c r="Z273" s="185">
        <v>37</v>
      </c>
      <c r="AA273" s="185"/>
      <c r="AB273" s="185"/>
      <c r="AC273" s="185"/>
      <c r="AD273" s="185"/>
      <c r="AE273" s="217">
        <v>10</v>
      </c>
      <c r="AF273" s="217"/>
      <c r="AG273" s="217"/>
      <c r="AH273" s="217"/>
      <c r="AI273" s="217"/>
      <c r="AJ273" s="114" t="s">
        <v>342</v>
      </c>
      <c r="AK273" s="114"/>
      <c r="AL273" s="114"/>
      <c r="AM273" s="114"/>
      <c r="AN273" s="114"/>
      <c r="AO273" s="114"/>
      <c r="AP273" s="114"/>
      <c r="AQ273" s="114"/>
      <c r="AR273" s="114"/>
      <c r="AS273" s="114"/>
      <c r="AT273" s="114"/>
      <c r="AU273" s="114"/>
      <c r="AV273" s="114"/>
      <c r="AW273" s="114"/>
      <c r="AX273" s="114"/>
      <c r="AY273" s="114"/>
      <c r="AZ273" s="114"/>
      <c r="BA273" s="114"/>
      <c r="BB273" s="114"/>
      <c r="BC273" s="188">
        <v>10</v>
      </c>
      <c r="BD273" s="188"/>
      <c r="BE273" s="188"/>
      <c r="BF273" s="188"/>
      <c r="BG273" s="188"/>
      <c r="BH273" s="188">
        <v>10</v>
      </c>
      <c r="BI273" s="188"/>
      <c r="BJ273" s="188"/>
      <c r="BK273" s="188"/>
      <c r="BL273" s="188"/>
      <c r="BM273" s="188"/>
      <c r="BN273" s="188"/>
      <c r="BO273" s="188"/>
      <c r="BP273" s="188"/>
      <c r="BQ273" s="188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5" customHeight="1">
      <c r="A274"/>
      <c r="B274" s="114" t="s">
        <v>343</v>
      </c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67" t="s">
        <v>344</v>
      </c>
      <c r="V274" s="67"/>
      <c r="W274" s="67"/>
      <c r="X274" s="67"/>
      <c r="Y274" s="67"/>
      <c r="Z274" s="183" t="s">
        <v>345</v>
      </c>
      <c r="AA274" s="183"/>
      <c r="AB274" s="183"/>
      <c r="AC274" s="183"/>
      <c r="AD274" s="183"/>
      <c r="AE274" s="218">
        <v>3</v>
      </c>
      <c r="AF274" s="218"/>
      <c r="AG274" s="218"/>
      <c r="AH274" s="218"/>
      <c r="AI274" s="218"/>
      <c r="AJ274" s="219" t="s">
        <v>346</v>
      </c>
      <c r="AK274" s="219"/>
      <c r="AL274" s="219"/>
      <c r="AM274" s="219"/>
      <c r="AN274" s="219"/>
      <c r="AO274" s="219"/>
      <c r="AP274" s="219"/>
      <c r="AQ274" s="219"/>
      <c r="AR274" s="219"/>
      <c r="AS274" s="219"/>
      <c r="AT274" s="219"/>
      <c r="AU274" s="219"/>
      <c r="AV274" s="219"/>
      <c r="AW274" s="219"/>
      <c r="AX274" s="219"/>
      <c r="AY274" s="219"/>
      <c r="AZ274" s="219"/>
      <c r="BA274" s="219"/>
      <c r="BB274" s="219"/>
      <c r="BC274" s="177">
        <v>14</v>
      </c>
      <c r="BD274" s="177"/>
      <c r="BE274" s="177"/>
      <c r="BF274" s="177"/>
      <c r="BG274" s="177"/>
      <c r="BH274" s="177">
        <v>10</v>
      </c>
      <c r="BI274" s="177"/>
      <c r="BJ274" s="177"/>
      <c r="BK274" s="177"/>
      <c r="BL274" s="177"/>
      <c r="BM274" s="178">
        <v>4</v>
      </c>
      <c r="BN274" s="178"/>
      <c r="BO274" s="178"/>
      <c r="BP274" s="178"/>
      <c r="BQ274" s="178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5" customHeight="1">
      <c r="A275"/>
      <c r="B275" s="114" t="s">
        <v>347</v>
      </c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67" t="s">
        <v>348</v>
      </c>
      <c r="V275" s="67"/>
      <c r="W275" s="67"/>
      <c r="X275" s="67"/>
      <c r="Y275" s="67"/>
      <c r="Z275" s="183" t="s">
        <v>289</v>
      </c>
      <c r="AA275" s="183"/>
      <c r="AB275" s="183"/>
      <c r="AC275" s="183"/>
      <c r="AD275" s="183"/>
      <c r="AE275" s="218" t="s">
        <v>316</v>
      </c>
      <c r="AF275" s="218"/>
      <c r="AG275" s="218"/>
      <c r="AH275" s="218"/>
      <c r="AI275" s="218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220"/>
      <c r="AX275" s="220"/>
      <c r="AY275" s="220"/>
      <c r="AZ275" s="220"/>
      <c r="BA275" s="220"/>
      <c r="BB275" s="220"/>
      <c r="BC275" s="221"/>
      <c r="BD275" s="221"/>
      <c r="BE275" s="221"/>
      <c r="BF275" s="221"/>
      <c r="BG275" s="221"/>
      <c r="BH275" s="221"/>
      <c r="BI275" s="221"/>
      <c r="BJ275" s="221"/>
      <c r="BK275" s="221"/>
      <c r="BL275" s="221"/>
      <c r="BM275" s="221"/>
      <c r="BN275" s="221"/>
      <c r="BO275" s="221"/>
      <c r="BP275" s="221"/>
      <c r="BQ275" s="221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5" customHeight="1">
      <c r="A276"/>
      <c r="B276" s="98" t="s">
        <v>349</v>
      </c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73" t="s">
        <v>321</v>
      </c>
      <c r="V276" s="73"/>
      <c r="W276" s="73"/>
      <c r="X276" s="73"/>
      <c r="Y276" s="73"/>
      <c r="Z276" s="197" t="s">
        <v>321</v>
      </c>
      <c r="AA276" s="197"/>
      <c r="AB276" s="197"/>
      <c r="AC276" s="197"/>
      <c r="AD276" s="197"/>
      <c r="AE276" s="210"/>
      <c r="AF276" s="210"/>
      <c r="AG276" s="210"/>
      <c r="AH276" s="210"/>
      <c r="AI276" s="210"/>
      <c r="AJ276" s="190" t="s">
        <v>350</v>
      </c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1">
        <v>363</v>
      </c>
      <c r="BD276" s="191"/>
      <c r="BE276" s="191"/>
      <c r="BF276" s="191"/>
      <c r="BG276" s="191"/>
      <c r="BH276" s="191">
        <v>232</v>
      </c>
      <c r="BI276" s="191"/>
      <c r="BJ276" s="191"/>
      <c r="BK276" s="191"/>
      <c r="BL276" s="191"/>
      <c r="BM276" s="192">
        <v>131</v>
      </c>
      <c r="BN276" s="192"/>
      <c r="BO276" s="192"/>
      <c r="BP276" s="192"/>
      <c r="BQ276" s="192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 s="222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5" customHeight="1">
      <c r="A277"/>
      <c r="B277" s="98" t="s">
        <v>351</v>
      </c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73">
        <v>20</v>
      </c>
      <c r="V277" s="73"/>
      <c r="W277" s="73"/>
      <c r="X277" s="73"/>
      <c r="Y277" s="73"/>
      <c r="Z277" s="197">
        <v>15</v>
      </c>
      <c r="AA277" s="197"/>
      <c r="AB277" s="197"/>
      <c r="AC277" s="197"/>
      <c r="AD277" s="197"/>
      <c r="AE277" s="210">
        <v>5</v>
      </c>
      <c r="AF277" s="210"/>
      <c r="AG277" s="210"/>
      <c r="AH277" s="210"/>
      <c r="AI277" s="210"/>
      <c r="AJ277" s="45"/>
      <c r="AK277" s="31"/>
      <c r="AL277" s="31"/>
      <c r="AM277" s="31"/>
      <c r="AN277" s="31"/>
      <c r="AO277" s="31"/>
      <c r="AP277" s="31" t="s">
        <v>352</v>
      </c>
      <c r="AQ277" s="31"/>
      <c r="AR277" s="31"/>
      <c r="AS277" s="151" t="s">
        <v>353</v>
      </c>
      <c r="AT277" s="31"/>
      <c r="AU277" s="31"/>
      <c r="AV277" s="31"/>
      <c r="AW277" s="31"/>
      <c r="AX277" s="31"/>
      <c r="AY277" s="31"/>
      <c r="AZ277" s="31"/>
      <c r="BA277" s="31"/>
      <c r="BB277" s="31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 s="52" t="s">
        <v>354</v>
      </c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5" customHeight="1">
      <c r="A278"/>
      <c r="B278" s="114" t="s">
        <v>355</v>
      </c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67" t="s">
        <v>304</v>
      </c>
      <c r="V278" s="67"/>
      <c r="W278" s="67"/>
      <c r="X278" s="67"/>
      <c r="Y278" s="67"/>
      <c r="Z278" s="183" t="s">
        <v>316</v>
      </c>
      <c r="AA278" s="183"/>
      <c r="AB278" s="183"/>
      <c r="AC278" s="183"/>
      <c r="AD278" s="183"/>
      <c r="AE278" s="218">
        <v>-2</v>
      </c>
      <c r="AF278" s="218"/>
      <c r="AG278" s="218"/>
      <c r="AH278" s="218"/>
      <c r="AI278" s="218"/>
      <c r="AJ278" s="45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5" customHeight="1">
      <c r="A279"/>
      <c r="B279" s="215" t="s">
        <v>356</v>
      </c>
      <c r="C279" s="215"/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174">
        <v>7</v>
      </c>
      <c r="V279" s="174"/>
      <c r="W279" s="174"/>
      <c r="X279" s="174"/>
      <c r="Y279" s="174"/>
      <c r="Z279" s="188">
        <v>6</v>
      </c>
      <c r="AA279" s="188"/>
      <c r="AB279" s="188"/>
      <c r="AC279" s="188"/>
      <c r="AD279" s="188"/>
      <c r="AE279" s="216">
        <v>1</v>
      </c>
      <c r="AF279" s="216"/>
      <c r="AG279" s="216"/>
      <c r="AH279" s="216"/>
      <c r="AI279" s="216"/>
      <c r="AJ279" s="45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5" customHeight="1">
      <c r="A280"/>
      <c r="B280" s="184" t="s">
        <v>357</v>
      </c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5">
        <v>69</v>
      </c>
      <c r="V280" s="185"/>
      <c r="W280" s="185"/>
      <c r="X280" s="185"/>
      <c r="Y280" s="185"/>
      <c r="Z280" s="185">
        <v>23</v>
      </c>
      <c r="AA280" s="185"/>
      <c r="AB280" s="185"/>
      <c r="AC280" s="185"/>
      <c r="AD280" s="185"/>
      <c r="AE280" s="217">
        <v>46</v>
      </c>
      <c r="AF280" s="217"/>
      <c r="AG280" s="217"/>
      <c r="AH280" s="217"/>
      <c r="AI280" s="217"/>
      <c r="AJ280" s="45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5" customHeight="1">
      <c r="A281"/>
      <c r="B281" s="114" t="s">
        <v>358</v>
      </c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67">
        <v>19</v>
      </c>
      <c r="V281" s="67"/>
      <c r="W281" s="67"/>
      <c r="X281" s="67"/>
      <c r="Y281" s="67"/>
      <c r="Z281" s="183">
        <v>10</v>
      </c>
      <c r="AA281" s="183"/>
      <c r="AB281" s="183"/>
      <c r="AC281" s="183"/>
      <c r="AD281" s="183"/>
      <c r="AE281" s="223">
        <v>9</v>
      </c>
      <c r="AF281" s="223"/>
      <c r="AG281" s="223"/>
      <c r="AH281" s="223"/>
      <c r="AI281" s="223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5" customHeight="1">
      <c r="A282"/>
      <c r="B282" s="114" t="s">
        <v>359</v>
      </c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67">
        <v>2</v>
      </c>
      <c r="V282" s="67"/>
      <c r="W282" s="67"/>
      <c r="X282" s="67"/>
      <c r="Y282" s="67"/>
      <c r="Z282" s="183">
        <v>1</v>
      </c>
      <c r="AA282" s="183"/>
      <c r="AB282" s="183"/>
      <c r="AC282" s="183"/>
      <c r="AD282" s="183"/>
      <c r="AE282" s="197">
        <v>1</v>
      </c>
      <c r="AF282" s="197"/>
      <c r="AG282" s="197"/>
      <c r="AH282" s="197"/>
      <c r="AI282" s="197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5" customHeight="1">
      <c r="A283"/>
      <c r="B283" s="98" t="s">
        <v>360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73" t="s">
        <v>361</v>
      </c>
      <c r="V283" s="73"/>
      <c r="W283" s="73"/>
      <c r="X283" s="73"/>
      <c r="Y283" s="73"/>
      <c r="Z283" s="197">
        <v>7</v>
      </c>
      <c r="AA283" s="197"/>
      <c r="AB283" s="197"/>
      <c r="AC283" s="197"/>
      <c r="AD283" s="197"/>
      <c r="AE283" s="197" t="s">
        <v>362</v>
      </c>
      <c r="AF283" s="197"/>
      <c r="AG283" s="197"/>
      <c r="AH283" s="197"/>
      <c r="AI283" s="197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5" customHeight="1">
      <c r="A284"/>
      <c r="B284" s="215" t="s">
        <v>363</v>
      </c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174">
        <v>18</v>
      </c>
      <c r="V284" s="174"/>
      <c r="W284" s="174"/>
      <c r="X284" s="174"/>
      <c r="Y284" s="174"/>
      <c r="Z284" s="188">
        <v>5</v>
      </c>
      <c r="AA284" s="188"/>
      <c r="AB284" s="188"/>
      <c r="AC284" s="188"/>
      <c r="AD284" s="188"/>
      <c r="AE284" s="224">
        <v>13</v>
      </c>
      <c r="AF284" s="224"/>
      <c r="AG284" s="224"/>
      <c r="AH284" s="224"/>
      <c r="AI284" s="22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5" customHeight="1">
      <c r="A285"/>
      <c r="B285" s="184" t="s">
        <v>364</v>
      </c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5">
        <v>43</v>
      </c>
      <c r="V285" s="185"/>
      <c r="W285" s="185"/>
      <c r="X285" s="185"/>
      <c r="Y285" s="185"/>
      <c r="Z285" s="185">
        <v>35</v>
      </c>
      <c r="AA285" s="185"/>
      <c r="AB285" s="185"/>
      <c r="AC285" s="185"/>
      <c r="AD285" s="185"/>
      <c r="AE285" s="186">
        <v>8</v>
      </c>
      <c r="AF285" s="186"/>
      <c r="AG285" s="186"/>
      <c r="AH285" s="186"/>
      <c r="AI285" s="186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5" customHeight="1">
      <c r="A286"/>
      <c r="B286" s="114" t="s">
        <v>365</v>
      </c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67">
        <v>17</v>
      </c>
      <c r="V286" s="67"/>
      <c r="W286" s="67"/>
      <c r="X286" s="67"/>
      <c r="Y286" s="67"/>
      <c r="Z286" s="183">
        <v>16</v>
      </c>
      <c r="AA286" s="183"/>
      <c r="AB286" s="183"/>
      <c r="AC286" s="183"/>
      <c r="AD286" s="183"/>
      <c r="AE286" s="183">
        <v>1</v>
      </c>
      <c r="AF286" s="183"/>
      <c r="AG286" s="183"/>
      <c r="AH286" s="183"/>
      <c r="AI286" s="183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 s="31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5" customHeight="1">
      <c r="A287"/>
      <c r="B287" s="195" t="s">
        <v>366</v>
      </c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208" t="s">
        <v>298</v>
      </c>
      <c r="V287" s="208"/>
      <c r="W287" s="208"/>
      <c r="X287" s="208"/>
      <c r="Y287" s="208"/>
      <c r="Z287" s="208" t="s">
        <v>298</v>
      </c>
      <c r="AA287" s="208"/>
      <c r="AB287" s="208"/>
      <c r="AC287" s="208"/>
      <c r="AD287" s="208"/>
      <c r="AE287" s="197"/>
      <c r="AF287" s="197"/>
      <c r="AG287" s="197"/>
      <c r="AH287" s="197"/>
      <c r="AI287" s="19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5" customHeight="1">
      <c r="A288"/>
      <c r="B288" s="98" t="s">
        <v>367</v>
      </c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73">
        <v>8</v>
      </c>
      <c r="V288" s="73"/>
      <c r="W288" s="73"/>
      <c r="X288" s="73"/>
      <c r="Y288" s="73"/>
      <c r="Z288" s="197">
        <v>6</v>
      </c>
      <c r="AA288" s="197"/>
      <c r="AB288" s="197"/>
      <c r="AC288" s="197"/>
      <c r="AD288" s="197"/>
      <c r="AE288" s="197">
        <v>2</v>
      </c>
      <c r="AF288" s="197"/>
      <c r="AG288" s="197"/>
      <c r="AH288" s="197"/>
      <c r="AI288" s="197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5" customHeight="1">
      <c r="A289"/>
      <c r="B289" s="98" t="s">
        <v>368</v>
      </c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208" t="s">
        <v>298</v>
      </c>
      <c r="V289" s="208"/>
      <c r="W289" s="208"/>
      <c r="X289" s="208"/>
      <c r="Y289" s="208"/>
      <c r="Z289" s="208" t="s">
        <v>298</v>
      </c>
      <c r="AA289" s="208"/>
      <c r="AB289" s="208"/>
      <c r="AC289" s="208"/>
      <c r="AD289" s="208"/>
      <c r="AE289" s="197"/>
      <c r="AF289" s="197"/>
      <c r="AG289" s="197"/>
      <c r="AH289" s="197"/>
      <c r="AI289" s="197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5" customHeight="1">
      <c r="A290"/>
      <c r="B290" s="98" t="s">
        <v>369</v>
      </c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73">
        <v>10</v>
      </c>
      <c r="V290" s="73"/>
      <c r="W290" s="73"/>
      <c r="X290" s="73"/>
      <c r="Y290" s="73"/>
      <c r="Z290" s="197">
        <v>8</v>
      </c>
      <c r="AA290" s="197"/>
      <c r="AB290" s="197"/>
      <c r="AC290" s="197"/>
      <c r="AD290" s="197"/>
      <c r="AE290" s="197">
        <v>2</v>
      </c>
      <c r="AF290" s="197"/>
      <c r="AG290" s="197"/>
      <c r="AH290" s="197"/>
      <c r="AI290" s="197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5" customHeight="1">
      <c r="A291"/>
      <c r="B291" s="98" t="s">
        <v>370</v>
      </c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73">
        <v>8</v>
      </c>
      <c r="V291" s="73"/>
      <c r="W291" s="73"/>
      <c r="X291" s="73"/>
      <c r="Y291" s="73"/>
      <c r="Z291" s="197">
        <v>5</v>
      </c>
      <c r="AA291" s="197"/>
      <c r="AB291" s="197"/>
      <c r="AC291" s="197"/>
      <c r="AD291" s="197"/>
      <c r="AE291" s="197">
        <v>3</v>
      </c>
      <c r="AF291" s="197"/>
      <c r="AG291" s="197"/>
      <c r="AH291" s="197"/>
      <c r="AI291" s="197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5" customHeight="1">
      <c r="A292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 s="5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 s="52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5" customHeight="1">
      <c r="A294" s="4" t="s">
        <v>371</v>
      </c>
      <c r="B294"/>
      <c r="C294"/>
      <c r="D294"/>
      <c r="E294"/>
      <c r="F294"/>
      <c r="G294"/>
      <c r="H294"/>
      <c r="I294"/>
      <c r="J294"/>
      <c r="K294"/>
      <c r="L294"/>
      <c r="M294"/>
      <c r="N294" s="4" t="s">
        <v>372</v>
      </c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 s="52" t="s">
        <v>373</v>
      </c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5" customHeight="1">
      <c r="A295"/>
      <c r="B295" s="5" t="s">
        <v>12</v>
      </c>
      <c r="C295" s="5"/>
      <c r="D295" s="5"/>
      <c r="E295" s="5"/>
      <c r="F295" s="5"/>
      <c r="G295" s="5"/>
      <c r="H295" s="5"/>
      <c r="I295" s="5"/>
      <c r="J295" s="5" t="s">
        <v>374</v>
      </c>
      <c r="K295" s="5"/>
      <c r="L295" s="5"/>
      <c r="M295" s="5"/>
      <c r="N295" s="5"/>
      <c r="O295" s="5"/>
      <c r="P295" s="5"/>
      <c r="Q295" s="5"/>
      <c r="R295" s="5"/>
      <c r="S295" s="5"/>
      <c r="T295" s="5" t="s">
        <v>375</v>
      </c>
      <c r="U295" s="5"/>
      <c r="V295" s="5"/>
      <c r="W295" s="5"/>
      <c r="X295" s="5"/>
      <c r="Y295" s="5"/>
      <c r="Z295" s="5"/>
      <c r="AA295" s="5"/>
      <c r="AB295" s="5"/>
      <c r="AC295" s="5"/>
      <c r="AD295" s="5" t="s">
        <v>376</v>
      </c>
      <c r="AE295" s="5"/>
      <c r="AF295" s="5"/>
      <c r="AG295" s="5"/>
      <c r="AH295" s="5"/>
      <c r="AI295" s="5"/>
      <c r="AJ295" s="5"/>
      <c r="AK295" s="5"/>
      <c r="AL295" s="5"/>
      <c r="AM295" s="5"/>
      <c r="AN295" s="5" t="s">
        <v>377</v>
      </c>
      <c r="AO295" s="5"/>
      <c r="AP295" s="5"/>
      <c r="AQ295" s="5"/>
      <c r="AR295" s="5"/>
      <c r="AS295" s="5"/>
      <c r="AT295" s="5"/>
      <c r="AU295" s="5"/>
      <c r="AV295" s="5"/>
      <c r="AW295" s="5"/>
      <c r="AX295" s="5" t="s">
        <v>378</v>
      </c>
      <c r="AY295" s="5"/>
      <c r="AZ295" s="5"/>
      <c r="BA295" s="5"/>
      <c r="BB295" s="5"/>
      <c r="BC295" s="5"/>
      <c r="BD295" s="5"/>
      <c r="BE295" s="5"/>
      <c r="BF295" s="5"/>
      <c r="BG295" s="5"/>
      <c r="BH295" s="5" t="s">
        <v>379</v>
      </c>
      <c r="BI295" s="5"/>
      <c r="BJ295" s="5"/>
      <c r="BK295" s="5"/>
      <c r="BL295" s="5"/>
      <c r="BM295" s="5"/>
      <c r="BN295" s="5"/>
      <c r="BO295" s="5"/>
      <c r="BP295" s="5"/>
      <c r="BQ295" s="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5" customHeight="1">
      <c r="A296"/>
      <c r="B296" s="5" t="s">
        <v>380</v>
      </c>
      <c r="C296" s="5"/>
      <c r="D296" s="5"/>
      <c r="E296" s="5"/>
      <c r="F296" s="5"/>
      <c r="G296" s="5"/>
      <c r="H296" s="5"/>
      <c r="I296" s="5"/>
      <c r="J296" s="74">
        <v>1898374</v>
      </c>
      <c r="K296" s="74"/>
      <c r="L296" s="74"/>
      <c r="M296" s="74"/>
      <c r="N296" s="74"/>
      <c r="O296" s="74"/>
      <c r="P296" s="74"/>
      <c r="Q296" s="74"/>
      <c r="R296" s="74"/>
      <c r="S296" s="74"/>
      <c r="T296" s="74">
        <v>393629</v>
      </c>
      <c r="U296" s="74"/>
      <c r="V296" s="74"/>
      <c r="W296" s="74"/>
      <c r="X296" s="74"/>
      <c r="Y296" s="74"/>
      <c r="Z296" s="74"/>
      <c r="AA296" s="74"/>
      <c r="AB296" s="74"/>
      <c r="AC296" s="74"/>
      <c r="AD296" s="74">
        <v>2631060</v>
      </c>
      <c r="AE296" s="74"/>
      <c r="AF296" s="74"/>
      <c r="AG296" s="74"/>
      <c r="AH296" s="74"/>
      <c r="AI296" s="74"/>
      <c r="AJ296" s="74"/>
      <c r="AK296" s="74"/>
      <c r="AL296" s="74"/>
      <c r="AM296" s="74"/>
      <c r="AN296" s="74">
        <v>178358</v>
      </c>
      <c r="AO296" s="74"/>
      <c r="AP296" s="74"/>
      <c r="AQ296" s="74"/>
      <c r="AR296" s="74"/>
      <c r="AS296" s="74"/>
      <c r="AT296" s="74"/>
      <c r="AU296" s="74"/>
      <c r="AV296" s="74"/>
      <c r="AW296" s="74"/>
      <c r="AX296" s="74">
        <v>23224</v>
      </c>
      <c r="AY296" s="74"/>
      <c r="AZ296" s="74"/>
      <c r="BA296" s="74"/>
      <c r="BB296" s="74"/>
      <c r="BC296" s="74"/>
      <c r="BD296" s="74"/>
      <c r="BE296" s="74"/>
      <c r="BF296" s="74"/>
      <c r="BG296" s="74"/>
      <c r="BH296" s="74">
        <v>399927</v>
      </c>
      <c r="BI296" s="74"/>
      <c r="BJ296" s="74"/>
      <c r="BK296" s="74"/>
      <c r="BL296" s="74"/>
      <c r="BM296" s="74"/>
      <c r="BN296" s="74"/>
      <c r="BO296" s="74"/>
      <c r="BP296" s="74"/>
      <c r="BQ296" s="74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5" customHeight="1">
      <c r="A297"/>
      <c r="B297" s="5" t="s">
        <v>23</v>
      </c>
      <c r="C297" s="5"/>
      <c r="D297" s="5"/>
      <c r="E297" s="5"/>
      <c r="F297" s="5"/>
      <c r="G297" s="5"/>
      <c r="H297" s="5"/>
      <c r="I297" s="5"/>
      <c r="J297" s="225">
        <v>34.4</v>
      </c>
      <c r="K297" s="225"/>
      <c r="L297" s="225"/>
      <c r="M297" s="225"/>
      <c r="N297" s="225"/>
      <c r="O297" s="225"/>
      <c r="P297" s="225"/>
      <c r="Q297" s="225"/>
      <c r="R297" s="225"/>
      <c r="S297" s="225"/>
      <c r="T297" s="225">
        <v>7.1</v>
      </c>
      <c r="U297" s="225"/>
      <c r="V297" s="225"/>
      <c r="W297" s="225"/>
      <c r="X297" s="225"/>
      <c r="Y297" s="225"/>
      <c r="Z297" s="225"/>
      <c r="AA297" s="225"/>
      <c r="AB297" s="225"/>
      <c r="AC297" s="225"/>
      <c r="AD297" s="225">
        <v>47.6</v>
      </c>
      <c r="AE297" s="225"/>
      <c r="AF297" s="225"/>
      <c r="AG297" s="225"/>
      <c r="AH297" s="225"/>
      <c r="AI297" s="225"/>
      <c r="AJ297" s="225"/>
      <c r="AK297" s="225"/>
      <c r="AL297" s="225"/>
      <c r="AM297" s="225"/>
      <c r="AN297" s="225">
        <v>3.2</v>
      </c>
      <c r="AO297" s="225"/>
      <c r="AP297" s="225"/>
      <c r="AQ297" s="225"/>
      <c r="AR297" s="225"/>
      <c r="AS297" s="225"/>
      <c r="AT297" s="225"/>
      <c r="AU297" s="225"/>
      <c r="AV297" s="225"/>
      <c r="AW297" s="225"/>
      <c r="AX297" s="225">
        <v>0.4</v>
      </c>
      <c r="AY297" s="225"/>
      <c r="AZ297" s="225"/>
      <c r="BA297" s="225"/>
      <c r="BB297" s="225"/>
      <c r="BC297" s="225"/>
      <c r="BD297" s="225"/>
      <c r="BE297" s="225"/>
      <c r="BF297" s="225"/>
      <c r="BG297" s="225"/>
      <c r="BH297" s="225">
        <v>7.3</v>
      </c>
      <c r="BI297" s="225"/>
      <c r="BJ297" s="225"/>
      <c r="BK297" s="225"/>
      <c r="BL297" s="225"/>
      <c r="BM297" s="225"/>
      <c r="BN297" s="225"/>
      <c r="BO297" s="225"/>
      <c r="BP297" s="225"/>
      <c r="BQ297" s="225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 s="52" t="s">
        <v>381</v>
      </c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300" spans="1:256" ht="15" customHeight="1">
      <c r="A300" s="4" t="s">
        <v>382</v>
      </c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 s="226" t="s">
        <v>383</v>
      </c>
      <c r="AZ300" s="226"/>
      <c r="BA300" s="226"/>
      <c r="BB300" s="226"/>
      <c r="BC300" s="226"/>
      <c r="BD300" s="226"/>
      <c r="BE300" s="226"/>
      <c r="BF300" s="226"/>
      <c r="BG300" s="226"/>
      <c r="BH300" s="226"/>
      <c r="BI300" s="226"/>
      <c r="BJ300" s="226"/>
      <c r="BK300" s="226"/>
      <c r="BL300" s="226"/>
      <c r="BM300" s="226"/>
      <c r="BN300" s="226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5" customHeight="1">
      <c r="A301"/>
      <c r="B301" s="227" t="s">
        <v>384</v>
      </c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 t="s">
        <v>385</v>
      </c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  <c r="AA301" s="227"/>
      <c r="AB301" s="227" t="s">
        <v>386</v>
      </c>
      <c r="AC301" s="227"/>
      <c r="AD301" s="227"/>
      <c r="AE301" s="227"/>
      <c r="AF301" s="227"/>
      <c r="AG301" s="227"/>
      <c r="AH301" s="227"/>
      <c r="AI301" s="227"/>
      <c r="AJ301" s="227"/>
      <c r="AK301" s="227"/>
      <c r="AL301" s="227"/>
      <c r="AM301" s="227"/>
      <c r="AN301" s="227"/>
      <c r="AO301" s="227" t="s">
        <v>387</v>
      </c>
      <c r="AP301" s="227"/>
      <c r="AQ301" s="227"/>
      <c r="AR301" s="227"/>
      <c r="AS301" s="227"/>
      <c r="AT301" s="227"/>
      <c r="AU301" s="227"/>
      <c r="AV301" s="227"/>
      <c r="AW301" s="227"/>
      <c r="AX301" s="227"/>
      <c r="AY301" s="227"/>
      <c r="AZ301" s="227"/>
      <c r="BA301" s="227"/>
      <c r="BB301" s="227" t="s">
        <v>388</v>
      </c>
      <c r="BC301" s="227"/>
      <c r="BD301" s="227"/>
      <c r="BE301" s="227"/>
      <c r="BF301" s="227"/>
      <c r="BG301" s="227"/>
      <c r="BH301" s="227"/>
      <c r="BI301" s="227"/>
      <c r="BJ301" s="227"/>
      <c r="BK301" s="227"/>
      <c r="BL301" s="227"/>
      <c r="BM301" s="227"/>
      <c r="BN301" s="227"/>
      <c r="BO301" s="228"/>
      <c r="BP301" s="57"/>
      <c r="BQ301" s="57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5" customHeight="1">
      <c r="A302"/>
      <c r="B302" s="74">
        <v>761318246</v>
      </c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229">
        <v>3219152.45</v>
      </c>
      <c r="AC302" s="229"/>
      <c r="AD302" s="229"/>
      <c r="AE302" s="229"/>
      <c r="AF302" s="229"/>
      <c r="AG302" s="229"/>
      <c r="AH302" s="229"/>
      <c r="AI302" s="229"/>
      <c r="AJ302" s="229"/>
      <c r="AK302" s="229"/>
      <c r="AL302" s="229"/>
      <c r="AM302" s="229"/>
      <c r="AN302" s="229"/>
      <c r="AO302" s="229">
        <v>2414437.96</v>
      </c>
      <c r="AP302" s="229"/>
      <c r="AQ302" s="229"/>
      <c r="AR302" s="229"/>
      <c r="AS302" s="229"/>
      <c r="AT302" s="229"/>
      <c r="AU302" s="229"/>
      <c r="AV302" s="229"/>
      <c r="AW302" s="229"/>
      <c r="AX302" s="229"/>
      <c r="AY302" s="229"/>
      <c r="AZ302" s="229"/>
      <c r="BA302" s="229"/>
      <c r="BB302" s="229">
        <v>226617.58</v>
      </c>
      <c r="BC302" s="229"/>
      <c r="BD302" s="229"/>
      <c r="BE302" s="229"/>
      <c r="BF302" s="229"/>
      <c r="BG302" s="229"/>
      <c r="BH302" s="229"/>
      <c r="BI302" s="229"/>
      <c r="BJ302" s="229"/>
      <c r="BK302" s="229"/>
      <c r="BL302" s="229"/>
      <c r="BM302" s="229"/>
      <c r="BN302" s="229"/>
      <c r="BO302" s="228"/>
      <c r="BP302" s="57"/>
      <c r="BQ302" s="57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 s="52" t="s">
        <v>381</v>
      </c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3.5" customHeight="1">
      <c r="A304" s="4" t="s">
        <v>389</v>
      </c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3.5" customHeight="1">
      <c r="A305"/>
      <c r="B305" s="4" t="s">
        <v>390</v>
      </c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 s="52" t="s">
        <v>373</v>
      </c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3.5" customHeight="1">
      <c r="A306"/>
      <c r="B306" s="5" t="s">
        <v>12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 t="s">
        <v>391</v>
      </c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 t="s">
        <v>372</v>
      </c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3.5" customHeight="1">
      <c r="A30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 t="s">
        <v>392</v>
      </c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 t="s">
        <v>23</v>
      </c>
      <c r="AN307" s="5"/>
      <c r="AO307" s="5"/>
      <c r="AP307" s="5"/>
      <c r="AQ307" s="5"/>
      <c r="AR307" s="5"/>
      <c r="AS307" s="5"/>
      <c r="AT307" s="5"/>
      <c r="AU307" s="5" t="s">
        <v>392</v>
      </c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 t="s">
        <v>23</v>
      </c>
      <c r="BK307" s="5"/>
      <c r="BL307" s="5"/>
      <c r="BM307" s="5"/>
      <c r="BN307" s="5"/>
      <c r="BO307" s="5"/>
      <c r="BP307" s="5"/>
      <c r="BQ307" s="5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3.5" customHeight="1">
      <c r="A308"/>
      <c r="B308" s="230" t="s">
        <v>393</v>
      </c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230"/>
      <c r="U308" s="230"/>
      <c r="V308" s="230"/>
      <c r="W308" s="230"/>
      <c r="X308" s="231">
        <v>5488431</v>
      </c>
      <c r="Y308" s="231"/>
      <c r="Z308" s="231"/>
      <c r="AA308" s="231"/>
      <c r="AB308" s="231"/>
      <c r="AC308" s="231"/>
      <c r="AD308" s="231"/>
      <c r="AE308" s="231"/>
      <c r="AF308" s="231"/>
      <c r="AG308" s="231"/>
      <c r="AH308" s="231"/>
      <c r="AI308" s="231"/>
      <c r="AJ308" s="231"/>
      <c r="AK308" s="231"/>
      <c r="AL308" s="231"/>
      <c r="AM308" s="39">
        <v>21.5</v>
      </c>
      <c r="AN308" s="39"/>
      <c r="AO308" s="39"/>
      <c r="AP308" s="39"/>
      <c r="AQ308" s="39"/>
      <c r="AR308" s="39"/>
      <c r="AS308" s="39"/>
      <c r="AT308" s="39"/>
      <c r="AU308" s="231">
        <v>5524572</v>
      </c>
      <c r="AV308" s="231"/>
      <c r="AW308" s="231"/>
      <c r="AX308" s="231"/>
      <c r="AY308" s="231"/>
      <c r="AZ308" s="231"/>
      <c r="BA308" s="231"/>
      <c r="BB308" s="231"/>
      <c r="BC308" s="231"/>
      <c r="BD308" s="231"/>
      <c r="BE308" s="231"/>
      <c r="BF308" s="231"/>
      <c r="BG308" s="231"/>
      <c r="BH308" s="231"/>
      <c r="BI308" s="231"/>
      <c r="BJ308" s="39">
        <v>19.2</v>
      </c>
      <c r="BK308" s="39"/>
      <c r="BL308" s="39"/>
      <c r="BM308" s="39"/>
      <c r="BN308" s="39"/>
      <c r="BO308" s="39"/>
      <c r="BP308" s="39"/>
      <c r="BQ308" s="39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3.5" customHeight="1">
      <c r="A309"/>
      <c r="B309" s="232" t="s">
        <v>394</v>
      </c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32"/>
      <c r="U309" s="232"/>
      <c r="V309" s="232"/>
      <c r="W309" s="232"/>
      <c r="X309" s="233">
        <v>209997</v>
      </c>
      <c r="Y309" s="233"/>
      <c r="Z309" s="233"/>
      <c r="AA309" s="233"/>
      <c r="AB309" s="233"/>
      <c r="AC309" s="233"/>
      <c r="AD309" s="233"/>
      <c r="AE309" s="233"/>
      <c r="AF309" s="233"/>
      <c r="AG309" s="233"/>
      <c r="AH309" s="233"/>
      <c r="AI309" s="233"/>
      <c r="AJ309" s="233"/>
      <c r="AK309" s="233"/>
      <c r="AL309" s="233"/>
      <c r="AM309" s="43">
        <v>0.8</v>
      </c>
      <c r="AN309" s="43"/>
      <c r="AO309" s="43"/>
      <c r="AP309" s="43"/>
      <c r="AQ309" s="43"/>
      <c r="AR309" s="43"/>
      <c r="AS309" s="43"/>
      <c r="AT309" s="43"/>
      <c r="AU309" s="233">
        <v>209670</v>
      </c>
      <c r="AV309" s="233"/>
      <c r="AW309" s="233"/>
      <c r="AX309" s="233"/>
      <c r="AY309" s="233"/>
      <c r="AZ309" s="233"/>
      <c r="BA309" s="233"/>
      <c r="BB309" s="233"/>
      <c r="BC309" s="233"/>
      <c r="BD309" s="233"/>
      <c r="BE309" s="233"/>
      <c r="BF309" s="233"/>
      <c r="BG309" s="233"/>
      <c r="BH309" s="233"/>
      <c r="BI309" s="233"/>
      <c r="BJ309" s="43">
        <v>0.7</v>
      </c>
      <c r="BK309" s="43"/>
      <c r="BL309" s="43"/>
      <c r="BM309" s="43"/>
      <c r="BN309" s="43"/>
      <c r="BO309" s="43"/>
      <c r="BP309" s="43"/>
      <c r="BQ309" s="43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3.5" customHeight="1">
      <c r="A310"/>
      <c r="B310" s="232" t="s">
        <v>395</v>
      </c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  <c r="W310" s="232"/>
      <c r="X310" s="233">
        <v>5511</v>
      </c>
      <c r="Y310" s="233"/>
      <c r="Z310" s="233"/>
      <c r="AA310" s="233"/>
      <c r="AB310" s="233"/>
      <c r="AC310" s="233"/>
      <c r="AD310" s="233"/>
      <c r="AE310" s="233"/>
      <c r="AF310" s="233"/>
      <c r="AG310" s="233"/>
      <c r="AH310" s="233"/>
      <c r="AI310" s="233"/>
      <c r="AJ310" s="233"/>
      <c r="AK310" s="233"/>
      <c r="AL310" s="233"/>
      <c r="AM310" s="43">
        <v>0</v>
      </c>
      <c r="AN310" s="43"/>
      <c r="AO310" s="43"/>
      <c r="AP310" s="43"/>
      <c r="AQ310" s="43"/>
      <c r="AR310" s="43"/>
      <c r="AS310" s="43"/>
      <c r="AT310" s="43"/>
      <c r="AU310" s="233">
        <v>10271</v>
      </c>
      <c r="AV310" s="233"/>
      <c r="AW310" s="233"/>
      <c r="AX310" s="233"/>
      <c r="AY310" s="233"/>
      <c r="AZ310" s="233"/>
      <c r="BA310" s="233"/>
      <c r="BB310" s="233"/>
      <c r="BC310" s="233"/>
      <c r="BD310" s="233"/>
      <c r="BE310" s="233"/>
      <c r="BF310" s="233"/>
      <c r="BG310" s="233"/>
      <c r="BH310" s="233"/>
      <c r="BI310" s="233"/>
      <c r="BJ310" s="43">
        <v>0</v>
      </c>
      <c r="BK310" s="43"/>
      <c r="BL310" s="43"/>
      <c r="BM310" s="43"/>
      <c r="BN310" s="43"/>
      <c r="BO310" s="43"/>
      <c r="BP310" s="43"/>
      <c r="BQ310" s="43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3.5" customHeight="1">
      <c r="A311"/>
      <c r="B311" s="232" t="s">
        <v>396</v>
      </c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3">
        <v>10910</v>
      </c>
      <c r="Y311" s="233"/>
      <c r="Z311" s="233"/>
      <c r="AA311" s="233"/>
      <c r="AB311" s="233"/>
      <c r="AC311" s="233"/>
      <c r="AD311" s="233"/>
      <c r="AE311" s="233"/>
      <c r="AF311" s="233"/>
      <c r="AG311" s="233"/>
      <c r="AH311" s="233"/>
      <c r="AI311" s="233"/>
      <c r="AJ311" s="233"/>
      <c r="AK311" s="233"/>
      <c r="AL311" s="233"/>
      <c r="AM311" s="43">
        <v>0</v>
      </c>
      <c r="AN311" s="43"/>
      <c r="AO311" s="43"/>
      <c r="AP311" s="43"/>
      <c r="AQ311" s="43"/>
      <c r="AR311" s="43"/>
      <c r="AS311" s="43"/>
      <c r="AT311" s="43"/>
      <c r="AU311" s="233">
        <v>15917</v>
      </c>
      <c r="AV311" s="233"/>
      <c r="AW311" s="233"/>
      <c r="AX311" s="233"/>
      <c r="AY311" s="233"/>
      <c r="AZ311" s="233"/>
      <c r="BA311" s="233"/>
      <c r="BB311" s="233"/>
      <c r="BC311" s="233"/>
      <c r="BD311" s="233"/>
      <c r="BE311" s="233"/>
      <c r="BF311" s="233"/>
      <c r="BG311" s="233"/>
      <c r="BH311" s="233"/>
      <c r="BI311" s="233"/>
      <c r="BJ311" s="43">
        <v>0.1</v>
      </c>
      <c r="BK311" s="43"/>
      <c r="BL311" s="43"/>
      <c r="BM311" s="43"/>
      <c r="BN311" s="43"/>
      <c r="BO311" s="43"/>
      <c r="BP311" s="43"/>
      <c r="BQ311" s="43"/>
      <c r="BR311" s="172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3.5" customHeight="1">
      <c r="A312"/>
      <c r="B312" s="232" t="s">
        <v>397</v>
      </c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2"/>
      <c r="U312" s="232"/>
      <c r="V312" s="232"/>
      <c r="W312" s="232"/>
      <c r="X312" s="233">
        <v>7163</v>
      </c>
      <c r="Y312" s="233"/>
      <c r="Z312" s="233"/>
      <c r="AA312" s="233"/>
      <c r="AB312" s="233"/>
      <c r="AC312" s="233"/>
      <c r="AD312" s="233"/>
      <c r="AE312" s="233"/>
      <c r="AF312" s="233"/>
      <c r="AG312" s="233"/>
      <c r="AH312" s="233"/>
      <c r="AI312" s="233"/>
      <c r="AJ312" s="233"/>
      <c r="AK312" s="233"/>
      <c r="AL312" s="233"/>
      <c r="AM312" s="43">
        <v>0</v>
      </c>
      <c r="AN312" s="43"/>
      <c r="AO312" s="43"/>
      <c r="AP312" s="43"/>
      <c r="AQ312" s="43"/>
      <c r="AR312" s="43"/>
      <c r="AS312" s="43"/>
      <c r="AT312" s="43"/>
      <c r="AU312" s="233">
        <v>16148</v>
      </c>
      <c r="AV312" s="233"/>
      <c r="AW312" s="233"/>
      <c r="AX312" s="233"/>
      <c r="AY312" s="233"/>
      <c r="AZ312" s="233"/>
      <c r="BA312" s="233"/>
      <c r="BB312" s="233"/>
      <c r="BC312" s="233"/>
      <c r="BD312" s="233"/>
      <c r="BE312" s="233"/>
      <c r="BF312" s="233"/>
      <c r="BG312" s="233"/>
      <c r="BH312" s="233"/>
      <c r="BI312" s="233"/>
      <c r="BJ312" s="43">
        <v>0.1</v>
      </c>
      <c r="BK312" s="43"/>
      <c r="BL312" s="43"/>
      <c r="BM312" s="43"/>
      <c r="BN312" s="43"/>
      <c r="BO312" s="43"/>
      <c r="BP312" s="43"/>
      <c r="BQ312" s="43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3.5" customHeight="1">
      <c r="A313"/>
      <c r="B313" s="232" t="s">
        <v>398</v>
      </c>
      <c r="C313" s="232"/>
      <c r="D313" s="232"/>
      <c r="E313" s="232"/>
      <c r="F313" s="232"/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2"/>
      <c r="U313" s="232"/>
      <c r="V313" s="232"/>
      <c r="W313" s="232"/>
      <c r="X313" s="233">
        <v>848317</v>
      </c>
      <c r="Y313" s="233"/>
      <c r="Z313" s="233"/>
      <c r="AA313" s="233"/>
      <c r="AB313" s="233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43">
        <v>3.3</v>
      </c>
      <c r="AN313" s="43"/>
      <c r="AO313" s="43"/>
      <c r="AP313" s="43"/>
      <c r="AQ313" s="43"/>
      <c r="AR313" s="43"/>
      <c r="AS313" s="43"/>
      <c r="AT313" s="43"/>
      <c r="AU313" s="233">
        <v>876063</v>
      </c>
      <c r="AV313" s="233"/>
      <c r="AW313" s="233"/>
      <c r="AX313" s="233"/>
      <c r="AY313" s="233"/>
      <c r="AZ313" s="233"/>
      <c r="BA313" s="233"/>
      <c r="BB313" s="233"/>
      <c r="BC313" s="233"/>
      <c r="BD313" s="233"/>
      <c r="BE313" s="233"/>
      <c r="BF313" s="233"/>
      <c r="BG313" s="233"/>
      <c r="BH313" s="233"/>
      <c r="BI313" s="233"/>
      <c r="BJ313" s="43">
        <v>3</v>
      </c>
      <c r="BK313" s="43"/>
      <c r="BL313" s="43"/>
      <c r="BM313" s="43"/>
      <c r="BN313" s="43"/>
      <c r="BO313" s="43"/>
      <c r="BP313" s="43"/>
      <c r="BQ313" s="4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3.5" customHeight="1">
      <c r="A314"/>
      <c r="B314" s="232" t="s">
        <v>399</v>
      </c>
      <c r="C314" s="232"/>
      <c r="D314" s="232"/>
      <c r="E314" s="232"/>
      <c r="F314" s="232"/>
      <c r="G314" s="232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2"/>
      <c r="U314" s="232"/>
      <c r="V314" s="232"/>
      <c r="W314" s="232"/>
      <c r="X314" s="233">
        <v>32879</v>
      </c>
      <c r="Y314" s="233"/>
      <c r="Z314" s="233"/>
      <c r="AA314" s="233"/>
      <c r="AB314" s="233"/>
      <c r="AC314" s="233"/>
      <c r="AD314" s="233"/>
      <c r="AE314" s="233"/>
      <c r="AF314" s="233"/>
      <c r="AG314" s="233"/>
      <c r="AH314" s="233"/>
      <c r="AI314" s="233"/>
      <c r="AJ314" s="233"/>
      <c r="AK314" s="233"/>
      <c r="AL314" s="233"/>
      <c r="AM314" s="43">
        <v>0.1</v>
      </c>
      <c r="AN314" s="43"/>
      <c r="AO314" s="43"/>
      <c r="AP314" s="43"/>
      <c r="AQ314" s="43"/>
      <c r="AR314" s="43"/>
      <c r="AS314" s="43"/>
      <c r="AT314" s="43"/>
      <c r="AU314" s="233">
        <v>33466</v>
      </c>
      <c r="AV314" s="233"/>
      <c r="AW314" s="233"/>
      <c r="AX314" s="233"/>
      <c r="AY314" s="233"/>
      <c r="AZ314" s="233"/>
      <c r="BA314" s="233"/>
      <c r="BB314" s="233"/>
      <c r="BC314" s="233"/>
      <c r="BD314" s="233"/>
      <c r="BE314" s="233"/>
      <c r="BF314" s="233"/>
      <c r="BG314" s="233"/>
      <c r="BH314" s="233"/>
      <c r="BI314" s="233"/>
      <c r="BJ314" s="43">
        <v>0.1</v>
      </c>
      <c r="BK314" s="43"/>
      <c r="BL314" s="43"/>
      <c r="BM314" s="43"/>
      <c r="BN314" s="43"/>
      <c r="BO314" s="43"/>
      <c r="BP314" s="43"/>
      <c r="BQ314" s="43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3.5" customHeight="1">
      <c r="A315"/>
      <c r="B315" s="232" t="s">
        <v>400</v>
      </c>
      <c r="C315" s="232"/>
      <c r="D315" s="232"/>
      <c r="E315" s="232"/>
      <c r="F315" s="232"/>
      <c r="G315" s="232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32"/>
      <c r="U315" s="232"/>
      <c r="V315" s="232"/>
      <c r="W315" s="232"/>
      <c r="X315" s="233">
        <v>0</v>
      </c>
      <c r="Y315" s="233"/>
      <c r="Z315" s="233"/>
      <c r="AA315" s="233"/>
      <c r="AB315" s="233"/>
      <c r="AC315" s="233"/>
      <c r="AD315" s="233"/>
      <c r="AE315" s="233"/>
      <c r="AF315" s="233"/>
      <c r="AG315" s="233"/>
      <c r="AH315" s="233"/>
      <c r="AI315" s="233"/>
      <c r="AJ315" s="233"/>
      <c r="AK315" s="233"/>
      <c r="AL315" s="233"/>
      <c r="AM315" s="43">
        <v>0</v>
      </c>
      <c r="AN315" s="43"/>
      <c r="AO315" s="43"/>
      <c r="AP315" s="43"/>
      <c r="AQ315" s="43"/>
      <c r="AR315" s="43"/>
      <c r="AS315" s="43"/>
      <c r="AT315" s="43"/>
      <c r="AU315" s="233">
        <v>0</v>
      </c>
      <c r="AV315" s="233"/>
      <c r="AW315" s="233"/>
      <c r="AX315" s="233"/>
      <c r="AY315" s="233"/>
      <c r="AZ315" s="233"/>
      <c r="BA315" s="233"/>
      <c r="BB315" s="233"/>
      <c r="BC315" s="233"/>
      <c r="BD315" s="233"/>
      <c r="BE315" s="233"/>
      <c r="BF315" s="233"/>
      <c r="BG315" s="233"/>
      <c r="BH315" s="233"/>
      <c r="BI315" s="233"/>
      <c r="BJ315" s="43">
        <v>0</v>
      </c>
      <c r="BK315" s="43"/>
      <c r="BL315" s="43"/>
      <c r="BM315" s="43"/>
      <c r="BN315" s="43"/>
      <c r="BO315" s="43"/>
      <c r="BP315" s="43"/>
      <c r="BQ315" s="43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3.5" customHeight="1">
      <c r="A316"/>
      <c r="B316" s="232" t="s">
        <v>401</v>
      </c>
      <c r="C316" s="232"/>
      <c r="D316" s="232"/>
      <c r="E316" s="232"/>
      <c r="F316" s="232"/>
      <c r="G316" s="232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3">
        <v>34271</v>
      </c>
      <c r="Y316" s="233"/>
      <c r="Z316" s="233"/>
      <c r="AA316" s="233"/>
      <c r="AB316" s="233"/>
      <c r="AC316" s="233"/>
      <c r="AD316" s="233"/>
      <c r="AE316" s="233"/>
      <c r="AF316" s="233"/>
      <c r="AG316" s="233"/>
      <c r="AH316" s="233"/>
      <c r="AI316" s="233"/>
      <c r="AJ316" s="233"/>
      <c r="AK316" s="233"/>
      <c r="AL316" s="233"/>
      <c r="AM316" s="43">
        <v>0.1</v>
      </c>
      <c r="AN316" s="43"/>
      <c r="AO316" s="43"/>
      <c r="AP316" s="43"/>
      <c r="AQ316" s="43"/>
      <c r="AR316" s="43"/>
      <c r="AS316" s="43"/>
      <c r="AT316" s="43"/>
      <c r="AU316" s="233">
        <v>47847</v>
      </c>
      <c r="AV316" s="233"/>
      <c r="AW316" s="233"/>
      <c r="AX316" s="233"/>
      <c r="AY316" s="233"/>
      <c r="AZ316" s="233"/>
      <c r="BA316" s="233"/>
      <c r="BB316" s="233"/>
      <c r="BC316" s="233"/>
      <c r="BD316" s="233"/>
      <c r="BE316" s="233"/>
      <c r="BF316" s="233"/>
      <c r="BG316" s="233"/>
      <c r="BH316" s="233"/>
      <c r="BI316" s="233"/>
      <c r="BJ316" s="43">
        <v>0.2</v>
      </c>
      <c r="BK316" s="43"/>
      <c r="BL316" s="43"/>
      <c r="BM316" s="43"/>
      <c r="BN316" s="43"/>
      <c r="BO316" s="43"/>
      <c r="BP316" s="43"/>
      <c r="BQ316" s="43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3.5" customHeight="1">
      <c r="A317"/>
      <c r="B317" s="232" t="s">
        <v>402</v>
      </c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3">
        <v>21359</v>
      </c>
      <c r="Y317" s="233"/>
      <c r="Z317" s="233"/>
      <c r="AA317" s="233"/>
      <c r="AB317" s="233"/>
      <c r="AC317" s="233"/>
      <c r="AD317" s="233"/>
      <c r="AE317" s="233"/>
      <c r="AF317" s="233"/>
      <c r="AG317" s="233"/>
      <c r="AH317" s="233"/>
      <c r="AI317" s="233"/>
      <c r="AJ317" s="233"/>
      <c r="AK317" s="233"/>
      <c r="AL317" s="233"/>
      <c r="AM317" s="43">
        <v>0.1</v>
      </c>
      <c r="AN317" s="43"/>
      <c r="AO317" s="43"/>
      <c r="AP317" s="43"/>
      <c r="AQ317" s="43"/>
      <c r="AR317" s="43"/>
      <c r="AS317" s="43"/>
      <c r="AT317" s="43"/>
      <c r="AU317" s="233">
        <v>23866</v>
      </c>
      <c r="AV317" s="233"/>
      <c r="AW317" s="233"/>
      <c r="AX317" s="233"/>
      <c r="AY317" s="233"/>
      <c r="AZ317" s="233"/>
      <c r="BA317" s="233"/>
      <c r="BB317" s="233"/>
      <c r="BC317" s="233"/>
      <c r="BD317" s="233"/>
      <c r="BE317" s="233"/>
      <c r="BF317" s="233"/>
      <c r="BG317" s="233"/>
      <c r="BH317" s="233"/>
      <c r="BI317" s="233"/>
      <c r="BJ317" s="43">
        <v>0.1</v>
      </c>
      <c r="BK317" s="43"/>
      <c r="BL317" s="43"/>
      <c r="BM317" s="43"/>
      <c r="BN317" s="43"/>
      <c r="BO317" s="43"/>
      <c r="BP317" s="43"/>
      <c r="BQ317" s="43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3.5" customHeight="1">
      <c r="A318"/>
      <c r="B318" s="232" t="s">
        <v>403</v>
      </c>
      <c r="C318" s="232"/>
      <c r="D318" s="232"/>
      <c r="E318" s="232"/>
      <c r="F318" s="232"/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2"/>
      <c r="U318" s="232"/>
      <c r="V318" s="232"/>
      <c r="W318" s="232"/>
      <c r="X318" s="233">
        <v>6858142</v>
      </c>
      <c r="Y318" s="233"/>
      <c r="Z318" s="233"/>
      <c r="AA318" s="233"/>
      <c r="AB318" s="233"/>
      <c r="AC318" s="233"/>
      <c r="AD318" s="233"/>
      <c r="AE318" s="233"/>
      <c r="AF318" s="233"/>
      <c r="AG318" s="233"/>
      <c r="AH318" s="233"/>
      <c r="AI318" s="233"/>
      <c r="AJ318" s="233"/>
      <c r="AK318" s="233"/>
      <c r="AL318" s="233"/>
      <c r="AM318" s="43">
        <v>26.9</v>
      </c>
      <c r="AN318" s="43"/>
      <c r="AO318" s="43"/>
      <c r="AP318" s="43"/>
      <c r="AQ318" s="43"/>
      <c r="AR318" s="43"/>
      <c r="AS318" s="43"/>
      <c r="AT318" s="43"/>
      <c r="AU318" s="233">
        <v>6524928</v>
      </c>
      <c r="AV318" s="233"/>
      <c r="AW318" s="233"/>
      <c r="AX318" s="233"/>
      <c r="AY318" s="233"/>
      <c r="AZ318" s="233"/>
      <c r="BA318" s="233"/>
      <c r="BB318" s="233"/>
      <c r="BC318" s="233"/>
      <c r="BD318" s="233"/>
      <c r="BE318" s="233"/>
      <c r="BF318" s="233"/>
      <c r="BG318" s="233"/>
      <c r="BH318" s="233"/>
      <c r="BI318" s="233"/>
      <c r="BJ318" s="43">
        <v>22.7</v>
      </c>
      <c r="BK318" s="43"/>
      <c r="BL318" s="43"/>
      <c r="BM318" s="43"/>
      <c r="BN318" s="43"/>
      <c r="BO318" s="43"/>
      <c r="BP318" s="43"/>
      <c r="BQ318" s="43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3.5" customHeight="1">
      <c r="A319"/>
      <c r="B319" s="232" t="s">
        <v>404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3">
        <v>11875</v>
      </c>
      <c r="Y319" s="233"/>
      <c r="Z319" s="233"/>
      <c r="AA319" s="233"/>
      <c r="AB319" s="233"/>
      <c r="AC319" s="233"/>
      <c r="AD319" s="233"/>
      <c r="AE319" s="233"/>
      <c r="AF319" s="233"/>
      <c r="AG319" s="233"/>
      <c r="AH319" s="233"/>
      <c r="AI319" s="233"/>
      <c r="AJ319" s="233"/>
      <c r="AK319" s="233"/>
      <c r="AL319" s="233"/>
      <c r="AM319" s="43">
        <v>0.1</v>
      </c>
      <c r="AN319" s="43"/>
      <c r="AO319" s="43"/>
      <c r="AP319" s="43"/>
      <c r="AQ319" s="43"/>
      <c r="AR319" s="43"/>
      <c r="AS319" s="43"/>
      <c r="AT319" s="43"/>
      <c r="AU319" s="233">
        <v>10926</v>
      </c>
      <c r="AV319" s="233"/>
      <c r="AW319" s="233"/>
      <c r="AX319" s="233"/>
      <c r="AY319" s="233"/>
      <c r="AZ319" s="233"/>
      <c r="BA319" s="233"/>
      <c r="BB319" s="233"/>
      <c r="BC319" s="233"/>
      <c r="BD319" s="233"/>
      <c r="BE319" s="233"/>
      <c r="BF319" s="233"/>
      <c r="BG319" s="233"/>
      <c r="BH319" s="233"/>
      <c r="BI319" s="233"/>
      <c r="BJ319" s="43">
        <v>0</v>
      </c>
      <c r="BK319" s="43"/>
      <c r="BL319" s="43"/>
      <c r="BM319" s="43"/>
      <c r="BN319" s="43"/>
      <c r="BO319" s="43"/>
      <c r="BP319" s="43"/>
      <c r="BQ319" s="43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3.5" customHeight="1">
      <c r="A320"/>
      <c r="B320" s="232" t="s">
        <v>405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3">
        <v>413900</v>
      </c>
      <c r="Y320" s="233"/>
      <c r="Z320" s="233"/>
      <c r="AA320" s="233"/>
      <c r="AB320" s="233"/>
      <c r="AC320" s="233"/>
      <c r="AD320" s="233"/>
      <c r="AE320" s="233"/>
      <c r="AF320" s="233"/>
      <c r="AG320" s="233"/>
      <c r="AH320" s="233"/>
      <c r="AI320" s="233"/>
      <c r="AJ320" s="233"/>
      <c r="AK320" s="233"/>
      <c r="AL320" s="233"/>
      <c r="AM320" s="43">
        <v>1.6</v>
      </c>
      <c r="AN320" s="43"/>
      <c r="AO320" s="43"/>
      <c r="AP320" s="43"/>
      <c r="AQ320" s="43"/>
      <c r="AR320" s="43"/>
      <c r="AS320" s="43"/>
      <c r="AT320" s="43"/>
      <c r="AU320" s="233">
        <v>417612</v>
      </c>
      <c r="AV320" s="233"/>
      <c r="AW320" s="233"/>
      <c r="AX320" s="233"/>
      <c r="AY320" s="233"/>
      <c r="AZ320" s="233"/>
      <c r="BA320" s="233"/>
      <c r="BB320" s="233"/>
      <c r="BC320" s="233"/>
      <c r="BD320" s="233"/>
      <c r="BE320" s="233"/>
      <c r="BF320" s="233"/>
      <c r="BG320" s="233"/>
      <c r="BH320" s="233"/>
      <c r="BI320" s="233"/>
      <c r="BJ320" s="43">
        <v>1.5</v>
      </c>
      <c r="BK320" s="43"/>
      <c r="BL320" s="43"/>
      <c r="BM320" s="43"/>
      <c r="BN320" s="43"/>
      <c r="BO320" s="43"/>
      <c r="BP320" s="43"/>
      <c r="BQ320" s="43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3.5" customHeight="1">
      <c r="A321"/>
      <c r="B321" s="232" t="s">
        <v>406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3">
        <v>233019</v>
      </c>
      <c r="Y321" s="233"/>
      <c r="Z321" s="233"/>
      <c r="AA321" s="233"/>
      <c r="AB321" s="233"/>
      <c r="AC321" s="233"/>
      <c r="AD321" s="233"/>
      <c r="AE321" s="233"/>
      <c r="AF321" s="233"/>
      <c r="AG321" s="233"/>
      <c r="AH321" s="233"/>
      <c r="AI321" s="233"/>
      <c r="AJ321" s="233"/>
      <c r="AK321" s="233"/>
      <c r="AL321" s="233"/>
      <c r="AM321" s="43">
        <v>0.9</v>
      </c>
      <c r="AN321" s="43"/>
      <c r="AO321" s="43"/>
      <c r="AP321" s="43"/>
      <c r="AQ321" s="43"/>
      <c r="AR321" s="43"/>
      <c r="AS321" s="43"/>
      <c r="AT321" s="43"/>
      <c r="AU321" s="233">
        <v>231008</v>
      </c>
      <c r="AV321" s="233"/>
      <c r="AW321" s="233"/>
      <c r="AX321" s="233"/>
      <c r="AY321" s="233"/>
      <c r="AZ321" s="233"/>
      <c r="BA321" s="233"/>
      <c r="BB321" s="233"/>
      <c r="BC321" s="233"/>
      <c r="BD321" s="233"/>
      <c r="BE321" s="233"/>
      <c r="BF321" s="233"/>
      <c r="BG321" s="233"/>
      <c r="BH321" s="233"/>
      <c r="BI321" s="233"/>
      <c r="BJ321" s="43">
        <v>0.8</v>
      </c>
      <c r="BK321" s="43"/>
      <c r="BL321" s="43"/>
      <c r="BM321" s="43"/>
      <c r="BN321" s="43"/>
      <c r="BO321" s="43"/>
      <c r="BP321" s="43"/>
      <c r="BQ321" s="43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3.5" customHeight="1">
      <c r="A322"/>
      <c r="B322" s="232" t="s">
        <v>407</v>
      </c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3">
        <v>153680</v>
      </c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3"/>
      <c r="AK322" s="233"/>
      <c r="AL322" s="233"/>
      <c r="AM322" s="43">
        <v>0.6000000000000001</v>
      </c>
      <c r="AN322" s="43"/>
      <c r="AO322" s="43"/>
      <c r="AP322" s="43"/>
      <c r="AQ322" s="43"/>
      <c r="AR322" s="43"/>
      <c r="AS322" s="43"/>
      <c r="AT322" s="43"/>
      <c r="AU322" s="233">
        <v>181635</v>
      </c>
      <c r="AV322" s="233"/>
      <c r="AW322" s="233"/>
      <c r="AX322" s="233"/>
      <c r="AY322" s="233"/>
      <c r="AZ322" s="233"/>
      <c r="BA322" s="233"/>
      <c r="BB322" s="233"/>
      <c r="BC322" s="233"/>
      <c r="BD322" s="233"/>
      <c r="BE322" s="233"/>
      <c r="BF322" s="233"/>
      <c r="BG322" s="233"/>
      <c r="BH322" s="233"/>
      <c r="BI322" s="233"/>
      <c r="BJ322" s="43">
        <v>0.6000000000000001</v>
      </c>
      <c r="BK322" s="43"/>
      <c r="BL322" s="43"/>
      <c r="BM322" s="43"/>
      <c r="BN322" s="43"/>
      <c r="BO322" s="43"/>
      <c r="BP322" s="43"/>
      <c r="BQ322" s="43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3.5" customHeight="1">
      <c r="A323"/>
      <c r="B323" s="232" t="s">
        <v>408</v>
      </c>
      <c r="C323" s="232"/>
      <c r="D323" s="232"/>
      <c r="E323" s="232"/>
      <c r="F323" s="232"/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32"/>
      <c r="U323" s="232"/>
      <c r="V323" s="232"/>
      <c r="W323" s="232"/>
      <c r="X323" s="233">
        <v>3642385</v>
      </c>
      <c r="Y323" s="233"/>
      <c r="Z323" s="233"/>
      <c r="AA323" s="233"/>
      <c r="AB323" s="233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43">
        <v>14.3</v>
      </c>
      <c r="AN323" s="43"/>
      <c r="AO323" s="43"/>
      <c r="AP323" s="43"/>
      <c r="AQ323" s="43"/>
      <c r="AR323" s="43"/>
      <c r="AS323" s="43"/>
      <c r="AT323" s="43"/>
      <c r="AU323" s="233">
        <v>3649319</v>
      </c>
      <c r="AV323" s="233"/>
      <c r="AW323" s="233"/>
      <c r="AX323" s="233"/>
      <c r="AY323" s="233"/>
      <c r="AZ323" s="233"/>
      <c r="BA323" s="233"/>
      <c r="BB323" s="233"/>
      <c r="BC323" s="233"/>
      <c r="BD323" s="233"/>
      <c r="BE323" s="233"/>
      <c r="BF323" s="233"/>
      <c r="BG323" s="233"/>
      <c r="BH323" s="233"/>
      <c r="BI323" s="233"/>
      <c r="BJ323" s="43">
        <v>12.7</v>
      </c>
      <c r="BK323" s="43"/>
      <c r="BL323" s="43"/>
      <c r="BM323" s="43"/>
      <c r="BN323" s="43"/>
      <c r="BO323" s="43"/>
      <c r="BP323" s="43"/>
      <c r="BQ323" s="4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3.5" customHeight="1">
      <c r="A324"/>
      <c r="B324" s="234" t="s">
        <v>409</v>
      </c>
      <c r="C324" s="234"/>
      <c r="D324" s="234"/>
      <c r="E324" s="234"/>
      <c r="F324" s="234"/>
      <c r="G324" s="234"/>
      <c r="H324" s="234"/>
      <c r="I324" s="234"/>
      <c r="J324" s="234"/>
      <c r="K324" s="234"/>
      <c r="L324" s="234"/>
      <c r="M324" s="234"/>
      <c r="N324" s="234"/>
      <c r="O324" s="234"/>
      <c r="P324" s="234"/>
      <c r="Q324" s="234"/>
      <c r="R324" s="234"/>
      <c r="S324" s="234"/>
      <c r="T324" s="234"/>
      <c r="U324" s="234"/>
      <c r="V324" s="234"/>
      <c r="W324" s="234"/>
      <c r="X324" s="233">
        <v>1861913</v>
      </c>
      <c r="Y324" s="233"/>
      <c r="Z324" s="233"/>
      <c r="AA324" s="233"/>
      <c r="AB324" s="233"/>
      <c r="AC324" s="233"/>
      <c r="AD324" s="233"/>
      <c r="AE324" s="233"/>
      <c r="AF324" s="233"/>
      <c r="AG324" s="233"/>
      <c r="AH324" s="233"/>
      <c r="AI324" s="233"/>
      <c r="AJ324" s="233"/>
      <c r="AK324" s="233"/>
      <c r="AL324" s="233"/>
      <c r="AM324" s="43">
        <v>7.3</v>
      </c>
      <c r="AN324" s="43"/>
      <c r="AO324" s="43"/>
      <c r="AP324" s="43"/>
      <c r="AQ324" s="43"/>
      <c r="AR324" s="43"/>
      <c r="AS324" s="43"/>
      <c r="AT324" s="43"/>
      <c r="AU324" s="233">
        <v>2123200</v>
      </c>
      <c r="AV324" s="233"/>
      <c r="AW324" s="233"/>
      <c r="AX324" s="233"/>
      <c r="AY324" s="233"/>
      <c r="AZ324" s="233"/>
      <c r="BA324" s="233"/>
      <c r="BB324" s="233"/>
      <c r="BC324" s="233"/>
      <c r="BD324" s="233"/>
      <c r="BE324" s="233"/>
      <c r="BF324" s="233"/>
      <c r="BG324" s="233"/>
      <c r="BH324" s="233"/>
      <c r="BI324" s="233"/>
      <c r="BJ324" s="43">
        <v>7.4</v>
      </c>
      <c r="BK324" s="43"/>
      <c r="BL324" s="43"/>
      <c r="BM324" s="43"/>
      <c r="BN324" s="43"/>
      <c r="BO324" s="43"/>
      <c r="BP324" s="43"/>
      <c r="BQ324" s="43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3.5" customHeight="1">
      <c r="A325"/>
      <c r="B325" s="234" t="s">
        <v>410</v>
      </c>
      <c r="C325" s="234"/>
      <c r="D325" s="234"/>
      <c r="E325" s="234"/>
      <c r="F325" s="234"/>
      <c r="G325" s="234"/>
      <c r="H325" s="234"/>
      <c r="I325" s="234"/>
      <c r="J325" s="234"/>
      <c r="K325" s="234"/>
      <c r="L325" s="234"/>
      <c r="M325" s="234"/>
      <c r="N325" s="234"/>
      <c r="O325" s="234"/>
      <c r="P325" s="234"/>
      <c r="Q325" s="234"/>
      <c r="R325" s="234"/>
      <c r="S325" s="234"/>
      <c r="T325" s="234"/>
      <c r="U325" s="234"/>
      <c r="V325" s="234"/>
      <c r="W325" s="234"/>
      <c r="X325" s="233">
        <v>41287</v>
      </c>
      <c r="Y325" s="233"/>
      <c r="Z325" s="233"/>
      <c r="AA325" s="233"/>
      <c r="AB325" s="233"/>
      <c r="AC325" s="233"/>
      <c r="AD325" s="233"/>
      <c r="AE325" s="233"/>
      <c r="AF325" s="233"/>
      <c r="AG325" s="233"/>
      <c r="AH325" s="233"/>
      <c r="AI325" s="233"/>
      <c r="AJ325" s="233"/>
      <c r="AK325" s="233"/>
      <c r="AL325" s="233"/>
      <c r="AM325" s="43">
        <v>0.2</v>
      </c>
      <c r="AN325" s="43"/>
      <c r="AO325" s="43"/>
      <c r="AP325" s="43"/>
      <c r="AQ325" s="43"/>
      <c r="AR325" s="43"/>
      <c r="AS325" s="43"/>
      <c r="AT325" s="43"/>
      <c r="AU325" s="233">
        <v>49462</v>
      </c>
      <c r="AV325" s="233"/>
      <c r="AW325" s="233"/>
      <c r="AX325" s="233"/>
      <c r="AY325" s="233"/>
      <c r="AZ325" s="233"/>
      <c r="BA325" s="233"/>
      <c r="BB325" s="233"/>
      <c r="BC325" s="233"/>
      <c r="BD325" s="233"/>
      <c r="BE325" s="233"/>
      <c r="BF325" s="233"/>
      <c r="BG325" s="233"/>
      <c r="BH325" s="233"/>
      <c r="BI325" s="233"/>
      <c r="BJ325" s="43">
        <v>0.2</v>
      </c>
      <c r="BK325" s="43"/>
      <c r="BL325" s="43"/>
      <c r="BM325" s="43"/>
      <c r="BN325" s="43"/>
      <c r="BO325" s="43"/>
      <c r="BP325" s="43"/>
      <c r="BQ325" s="43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3.5" customHeight="1">
      <c r="A326"/>
      <c r="B326" s="234" t="s">
        <v>411</v>
      </c>
      <c r="C326" s="234"/>
      <c r="D326" s="234"/>
      <c r="E326" s="234"/>
      <c r="F326" s="234"/>
      <c r="G326" s="234"/>
      <c r="H326" s="234"/>
      <c r="I326" s="234"/>
      <c r="J326" s="234"/>
      <c r="K326" s="234"/>
      <c r="L326" s="234"/>
      <c r="M326" s="234"/>
      <c r="N326" s="234"/>
      <c r="O326" s="234"/>
      <c r="P326" s="234"/>
      <c r="Q326" s="234"/>
      <c r="R326" s="234"/>
      <c r="S326" s="234"/>
      <c r="T326" s="234"/>
      <c r="U326" s="234"/>
      <c r="V326" s="234"/>
      <c r="W326" s="234"/>
      <c r="X326" s="233">
        <v>255949</v>
      </c>
      <c r="Y326" s="233"/>
      <c r="Z326" s="233"/>
      <c r="AA326" s="233"/>
      <c r="AB326" s="233"/>
      <c r="AC326" s="233"/>
      <c r="AD326" s="233"/>
      <c r="AE326" s="233"/>
      <c r="AF326" s="233"/>
      <c r="AG326" s="233"/>
      <c r="AH326" s="233"/>
      <c r="AI326" s="233"/>
      <c r="AJ326" s="233"/>
      <c r="AK326" s="233"/>
      <c r="AL326" s="233"/>
      <c r="AM326" s="43">
        <v>1</v>
      </c>
      <c r="AN326" s="43"/>
      <c r="AO326" s="43"/>
      <c r="AP326" s="43"/>
      <c r="AQ326" s="43"/>
      <c r="AR326" s="43"/>
      <c r="AS326" s="43"/>
      <c r="AT326" s="43"/>
      <c r="AU326" s="233">
        <v>662820</v>
      </c>
      <c r="AV326" s="233"/>
      <c r="AW326" s="233"/>
      <c r="AX326" s="233"/>
      <c r="AY326" s="233"/>
      <c r="AZ326" s="233"/>
      <c r="BA326" s="233"/>
      <c r="BB326" s="233"/>
      <c r="BC326" s="233"/>
      <c r="BD326" s="233"/>
      <c r="BE326" s="233"/>
      <c r="BF326" s="233"/>
      <c r="BG326" s="233"/>
      <c r="BH326" s="233"/>
      <c r="BI326" s="233"/>
      <c r="BJ326" s="43">
        <v>2.3</v>
      </c>
      <c r="BK326" s="43"/>
      <c r="BL326" s="43"/>
      <c r="BM326" s="43"/>
      <c r="BN326" s="43"/>
      <c r="BO326" s="43"/>
      <c r="BP326" s="43"/>
      <c r="BQ326" s="43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3.5" customHeight="1">
      <c r="A327"/>
      <c r="B327" s="234" t="s">
        <v>412</v>
      </c>
      <c r="C327" s="234"/>
      <c r="D327" s="234"/>
      <c r="E327" s="234"/>
      <c r="F327" s="234"/>
      <c r="G327" s="234"/>
      <c r="H327" s="234"/>
      <c r="I327" s="234"/>
      <c r="J327" s="234"/>
      <c r="K327" s="234"/>
      <c r="L327" s="234"/>
      <c r="M327" s="234"/>
      <c r="N327" s="234"/>
      <c r="O327" s="234"/>
      <c r="P327" s="234"/>
      <c r="Q327" s="234"/>
      <c r="R327" s="234"/>
      <c r="S327" s="234"/>
      <c r="T327" s="234"/>
      <c r="U327" s="234"/>
      <c r="V327" s="234"/>
      <c r="W327" s="234"/>
      <c r="X327" s="233">
        <v>1524979</v>
      </c>
      <c r="Y327" s="233"/>
      <c r="Z327" s="233"/>
      <c r="AA327" s="233"/>
      <c r="AB327" s="233"/>
      <c r="AC327" s="233"/>
      <c r="AD327" s="233"/>
      <c r="AE327" s="233"/>
      <c r="AF327" s="233"/>
      <c r="AG327" s="233"/>
      <c r="AH327" s="233"/>
      <c r="AI327" s="233"/>
      <c r="AJ327" s="233"/>
      <c r="AK327" s="233"/>
      <c r="AL327" s="233"/>
      <c r="AM327" s="43">
        <v>6</v>
      </c>
      <c r="AN327" s="43"/>
      <c r="AO327" s="43"/>
      <c r="AP327" s="43"/>
      <c r="AQ327" s="43"/>
      <c r="AR327" s="43"/>
      <c r="AS327" s="43"/>
      <c r="AT327" s="43"/>
      <c r="AU327" s="233">
        <v>1987235</v>
      </c>
      <c r="AV327" s="233"/>
      <c r="AW327" s="233"/>
      <c r="AX327" s="233"/>
      <c r="AY327" s="233"/>
      <c r="AZ327" s="233"/>
      <c r="BA327" s="233"/>
      <c r="BB327" s="233"/>
      <c r="BC327" s="233"/>
      <c r="BD327" s="233"/>
      <c r="BE327" s="233"/>
      <c r="BF327" s="233"/>
      <c r="BG327" s="233"/>
      <c r="BH327" s="233"/>
      <c r="BI327" s="233"/>
      <c r="BJ327" s="43">
        <v>6.9</v>
      </c>
      <c r="BK327" s="43"/>
      <c r="BL327" s="43"/>
      <c r="BM327" s="43"/>
      <c r="BN327" s="43"/>
      <c r="BO327" s="43"/>
      <c r="BP327" s="43"/>
      <c r="BQ327" s="43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3.5" customHeight="1">
      <c r="A328"/>
      <c r="B328" s="234" t="s">
        <v>413</v>
      </c>
      <c r="C328" s="234"/>
      <c r="D328" s="234"/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234"/>
      <c r="U328" s="234"/>
      <c r="V328" s="234"/>
      <c r="W328" s="234"/>
      <c r="X328" s="233">
        <v>934077</v>
      </c>
      <c r="Y328" s="233"/>
      <c r="Z328" s="233"/>
      <c r="AA328" s="233"/>
      <c r="AB328" s="233"/>
      <c r="AC328" s="233"/>
      <c r="AD328" s="233"/>
      <c r="AE328" s="233"/>
      <c r="AF328" s="233"/>
      <c r="AG328" s="233"/>
      <c r="AH328" s="233"/>
      <c r="AI328" s="233"/>
      <c r="AJ328" s="233"/>
      <c r="AK328" s="233"/>
      <c r="AL328" s="233"/>
      <c r="AM328" s="43">
        <v>3.7</v>
      </c>
      <c r="AN328" s="43"/>
      <c r="AO328" s="43"/>
      <c r="AP328" s="43"/>
      <c r="AQ328" s="43"/>
      <c r="AR328" s="43"/>
      <c r="AS328" s="43"/>
      <c r="AT328" s="43"/>
      <c r="AU328" s="233">
        <v>921859</v>
      </c>
      <c r="AV328" s="233"/>
      <c r="AW328" s="233"/>
      <c r="AX328" s="233"/>
      <c r="AY328" s="233"/>
      <c r="AZ328" s="233"/>
      <c r="BA328" s="233"/>
      <c r="BB328" s="233"/>
      <c r="BC328" s="233"/>
      <c r="BD328" s="233"/>
      <c r="BE328" s="233"/>
      <c r="BF328" s="233"/>
      <c r="BG328" s="233"/>
      <c r="BH328" s="233"/>
      <c r="BI328" s="233"/>
      <c r="BJ328" s="43">
        <v>3.2</v>
      </c>
      <c r="BK328" s="43"/>
      <c r="BL328" s="43"/>
      <c r="BM328" s="43"/>
      <c r="BN328" s="43"/>
      <c r="BO328" s="43"/>
      <c r="BP328" s="43"/>
      <c r="BQ328" s="43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3.5" customHeight="1">
      <c r="A329"/>
      <c r="B329" s="234" t="s">
        <v>414</v>
      </c>
      <c r="C329" s="234"/>
      <c r="D329" s="234"/>
      <c r="E329" s="234"/>
      <c r="F329" s="234"/>
      <c r="G329" s="234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  <c r="R329" s="234"/>
      <c r="S329" s="234"/>
      <c r="T329" s="234"/>
      <c r="U329" s="234"/>
      <c r="V329" s="234"/>
      <c r="W329" s="234"/>
      <c r="X329" s="233">
        <v>577914</v>
      </c>
      <c r="Y329" s="233"/>
      <c r="Z329" s="233"/>
      <c r="AA329" s="233"/>
      <c r="AB329" s="233"/>
      <c r="AC329" s="233"/>
      <c r="AD329" s="233"/>
      <c r="AE329" s="233"/>
      <c r="AF329" s="233"/>
      <c r="AG329" s="233"/>
      <c r="AH329" s="233"/>
      <c r="AI329" s="233"/>
      <c r="AJ329" s="233"/>
      <c r="AK329" s="233"/>
      <c r="AL329" s="233"/>
      <c r="AM329" s="43">
        <v>2.3</v>
      </c>
      <c r="AN329" s="43"/>
      <c r="AO329" s="43"/>
      <c r="AP329" s="43"/>
      <c r="AQ329" s="43"/>
      <c r="AR329" s="43"/>
      <c r="AS329" s="43"/>
      <c r="AT329" s="43"/>
      <c r="AU329" s="233">
        <v>527160</v>
      </c>
      <c r="AV329" s="233"/>
      <c r="AW329" s="233"/>
      <c r="AX329" s="233"/>
      <c r="AY329" s="233"/>
      <c r="AZ329" s="233"/>
      <c r="BA329" s="233"/>
      <c r="BB329" s="233"/>
      <c r="BC329" s="233"/>
      <c r="BD329" s="233"/>
      <c r="BE329" s="233"/>
      <c r="BF329" s="233"/>
      <c r="BG329" s="233"/>
      <c r="BH329" s="233"/>
      <c r="BI329" s="233"/>
      <c r="BJ329" s="43">
        <v>1.8</v>
      </c>
      <c r="BK329" s="43"/>
      <c r="BL329" s="43"/>
      <c r="BM329" s="43"/>
      <c r="BN329" s="43"/>
      <c r="BO329" s="43"/>
      <c r="BP329" s="43"/>
      <c r="BQ329" s="43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3.5" customHeight="1">
      <c r="A330"/>
      <c r="B330" s="235" t="s">
        <v>415</v>
      </c>
      <c r="C330" s="235"/>
      <c r="D330" s="235"/>
      <c r="E330" s="235"/>
      <c r="F330" s="235"/>
      <c r="G330" s="235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235"/>
      <c r="U330" s="235"/>
      <c r="V330" s="235"/>
      <c r="W330" s="235"/>
      <c r="X330" s="236">
        <v>2336136</v>
      </c>
      <c r="Y330" s="236"/>
      <c r="Z330" s="236"/>
      <c r="AA330" s="236"/>
      <c r="AB330" s="236"/>
      <c r="AC330" s="236"/>
      <c r="AD330" s="236"/>
      <c r="AE330" s="236"/>
      <c r="AF330" s="236"/>
      <c r="AG330" s="236"/>
      <c r="AH330" s="236"/>
      <c r="AI330" s="236"/>
      <c r="AJ330" s="236"/>
      <c r="AK330" s="236"/>
      <c r="AL330" s="236"/>
      <c r="AM330" s="237">
        <v>9.2</v>
      </c>
      <c r="AN330" s="237"/>
      <c r="AO330" s="237"/>
      <c r="AP330" s="237"/>
      <c r="AQ330" s="237"/>
      <c r="AR330" s="237"/>
      <c r="AS330" s="237"/>
      <c r="AT330" s="237"/>
      <c r="AU330" s="236">
        <v>4699540</v>
      </c>
      <c r="AV330" s="236"/>
      <c r="AW330" s="236"/>
      <c r="AX330" s="236"/>
      <c r="AY330" s="236"/>
      <c r="AZ330" s="236"/>
      <c r="BA330" s="236"/>
      <c r="BB330" s="236"/>
      <c r="BC330" s="236"/>
      <c r="BD330" s="236"/>
      <c r="BE330" s="236"/>
      <c r="BF330" s="236"/>
      <c r="BG330" s="236"/>
      <c r="BH330" s="236"/>
      <c r="BI330" s="236"/>
      <c r="BJ330" s="237">
        <v>16.4</v>
      </c>
      <c r="BK330" s="237"/>
      <c r="BL330" s="237"/>
      <c r="BM330" s="237"/>
      <c r="BN330" s="237"/>
      <c r="BO330" s="237"/>
      <c r="BP330" s="237"/>
      <c r="BQ330" s="237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3.5" customHeight="1">
      <c r="A331"/>
      <c r="B331" s="5" t="s">
        <v>416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38">
        <f>SUM(X308:AL330)</f>
        <v>25504094</v>
      </c>
      <c r="Y331" s="238"/>
      <c r="Z331" s="238"/>
      <c r="AA331" s="238"/>
      <c r="AB331" s="238"/>
      <c r="AC331" s="238"/>
      <c r="AD331" s="238"/>
      <c r="AE331" s="238"/>
      <c r="AF331" s="238"/>
      <c r="AG331" s="238"/>
      <c r="AH331" s="238"/>
      <c r="AI331" s="238"/>
      <c r="AJ331" s="238"/>
      <c r="AK331" s="238"/>
      <c r="AL331" s="238"/>
      <c r="AM331" s="97">
        <f>SUM(AM308:AT330)</f>
        <v>100</v>
      </c>
      <c r="AN331" s="97"/>
      <c r="AO331" s="97"/>
      <c r="AP331" s="97"/>
      <c r="AQ331" s="97"/>
      <c r="AR331" s="97"/>
      <c r="AS331" s="97"/>
      <c r="AT331" s="97"/>
      <c r="AU331" s="238">
        <f>SUM(AU308:BI330)</f>
        <v>28744524</v>
      </c>
      <c r="AV331" s="238"/>
      <c r="AW331" s="238"/>
      <c r="AX331" s="238"/>
      <c r="AY331" s="238"/>
      <c r="AZ331" s="238"/>
      <c r="BA331" s="238"/>
      <c r="BB331" s="238"/>
      <c r="BC331" s="238"/>
      <c r="BD331" s="238"/>
      <c r="BE331" s="238"/>
      <c r="BF331" s="238"/>
      <c r="BG331" s="238"/>
      <c r="BH331" s="238"/>
      <c r="BI331" s="238"/>
      <c r="BJ331" s="97">
        <f>SUM(BJ308:BQ330)</f>
        <v>100</v>
      </c>
      <c r="BK331" s="97"/>
      <c r="BL331" s="97"/>
      <c r="BM331" s="97"/>
      <c r="BN331" s="97"/>
      <c r="BO331" s="97"/>
      <c r="BP331" s="97"/>
      <c r="BQ331" s="97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2.2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1">
        <v>14.5</v>
      </c>
      <c r="N332"/>
      <c r="O332"/>
      <c r="P332"/>
      <c r="Q332"/>
      <c r="R332"/>
      <c r="S332"/>
      <c r="T332"/>
      <c r="U332"/>
      <c r="V332" s="1">
        <v>-3.2</v>
      </c>
      <c r="W332"/>
      <c r="X332"/>
      <c r="Y332"/>
      <c r="Z332"/>
      <c r="AA332"/>
      <c r="AB332"/>
      <c r="AC332"/>
      <c r="AD332"/>
      <c r="AE332" s="1">
        <v>5.4</v>
      </c>
      <c r="AF332"/>
      <c r="AG332"/>
      <c r="AH332"/>
      <c r="AI332"/>
      <c r="AJ332"/>
      <c r="AK332"/>
      <c r="AL332"/>
      <c r="AM332"/>
      <c r="AN332" s="1">
        <v>38.5</v>
      </c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3.5" customHeight="1">
      <c r="A333"/>
      <c r="B333" s="4" t="s">
        <v>417</v>
      </c>
      <c r="C333"/>
      <c r="D333"/>
      <c r="E333"/>
      <c r="F333"/>
      <c r="G333"/>
      <c r="H333"/>
      <c r="I333"/>
      <c r="J333"/>
      <c r="K333"/>
      <c r="L333"/>
      <c r="M333" s="1">
        <v>24.3</v>
      </c>
      <c r="N333"/>
      <c r="O333"/>
      <c r="P333"/>
      <c r="Q333"/>
      <c r="R333"/>
      <c r="S333"/>
      <c r="T333"/>
      <c r="U333"/>
      <c r="V333" s="1">
        <v>-2.6</v>
      </c>
      <c r="W333"/>
      <c r="X333"/>
      <c r="Y333"/>
      <c r="Z333"/>
      <c r="AA333"/>
      <c r="AB333"/>
      <c r="AC333"/>
      <c r="AD333"/>
      <c r="AE333" s="1">
        <v>9.2</v>
      </c>
      <c r="AF333"/>
      <c r="AG333"/>
      <c r="AH333"/>
      <c r="AI333"/>
      <c r="AJ333"/>
      <c r="AK333"/>
      <c r="AL333"/>
      <c r="AM333"/>
      <c r="AN333" s="1">
        <v>131</v>
      </c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3.5" customHeight="1">
      <c r="A334"/>
      <c r="B334" s="5" t="s">
        <v>12</v>
      </c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 t="s">
        <v>391</v>
      </c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 t="s">
        <v>372</v>
      </c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3.5" customHeight="1">
      <c r="A33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 t="s">
        <v>392</v>
      </c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 t="s">
        <v>23</v>
      </c>
      <c r="AN335" s="5"/>
      <c r="AO335" s="5"/>
      <c r="AP335" s="5"/>
      <c r="AQ335" s="5"/>
      <c r="AR335" s="5"/>
      <c r="AS335" s="5"/>
      <c r="AT335" s="5"/>
      <c r="AU335" s="5" t="s">
        <v>392</v>
      </c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 t="s">
        <v>23</v>
      </c>
      <c r="BK335" s="5"/>
      <c r="BL335" s="5"/>
      <c r="BM335" s="5"/>
      <c r="BN335" s="5"/>
      <c r="BO335" s="5"/>
      <c r="BP335" s="5"/>
      <c r="BQ335" s="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3.5" customHeight="1">
      <c r="A336"/>
      <c r="B336" s="239" t="s">
        <v>418</v>
      </c>
      <c r="C336" s="239"/>
      <c r="D336" s="239"/>
      <c r="E336" s="239"/>
      <c r="F336" s="239"/>
      <c r="G336" s="239"/>
      <c r="H336" s="239"/>
      <c r="I336" s="239"/>
      <c r="J336" s="239"/>
      <c r="K336" s="239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40">
        <v>11180945</v>
      </c>
      <c r="Y336" s="240"/>
      <c r="Z336" s="240"/>
      <c r="AA336" s="240"/>
      <c r="AB336" s="240"/>
      <c r="AC336" s="240"/>
      <c r="AD336" s="240"/>
      <c r="AE336" s="240"/>
      <c r="AF336" s="240"/>
      <c r="AG336" s="240"/>
      <c r="AH336" s="240"/>
      <c r="AI336" s="240"/>
      <c r="AJ336" s="240"/>
      <c r="AK336" s="240"/>
      <c r="AL336" s="240"/>
      <c r="AM336" s="241">
        <v>45.5</v>
      </c>
      <c r="AN336" s="241"/>
      <c r="AO336" s="241"/>
      <c r="AP336" s="241"/>
      <c r="AQ336" s="241"/>
      <c r="AR336" s="241"/>
      <c r="AS336" s="241"/>
      <c r="AT336" s="241"/>
      <c r="AU336" s="240">
        <v>11098324</v>
      </c>
      <c r="AV336" s="240"/>
      <c r="AW336" s="240"/>
      <c r="AX336" s="240"/>
      <c r="AY336" s="240"/>
      <c r="AZ336" s="240"/>
      <c r="BA336" s="240"/>
      <c r="BB336" s="240"/>
      <c r="BC336" s="240"/>
      <c r="BD336" s="240"/>
      <c r="BE336" s="240"/>
      <c r="BF336" s="240"/>
      <c r="BG336" s="240"/>
      <c r="BH336" s="240"/>
      <c r="BI336" s="240"/>
      <c r="BJ336" s="241">
        <v>40.3</v>
      </c>
      <c r="BK336" s="241"/>
      <c r="BL336" s="241"/>
      <c r="BM336" s="241"/>
      <c r="BN336" s="241"/>
      <c r="BO336" s="241"/>
      <c r="BP336" s="241"/>
      <c r="BQ336" s="241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3.5" customHeight="1">
      <c r="A337"/>
      <c r="B337" s="242"/>
      <c r="C337" s="243" t="s">
        <v>419</v>
      </c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33">
        <v>3243691</v>
      </c>
      <c r="Y337" s="233"/>
      <c r="Z337" s="233"/>
      <c r="AA337" s="233"/>
      <c r="AB337" s="233"/>
      <c r="AC337" s="233"/>
      <c r="AD337" s="233"/>
      <c r="AE337" s="233"/>
      <c r="AF337" s="233"/>
      <c r="AG337" s="233"/>
      <c r="AH337" s="233"/>
      <c r="AI337" s="233"/>
      <c r="AJ337" s="233"/>
      <c r="AK337" s="233"/>
      <c r="AL337" s="233"/>
      <c r="AM337" s="43">
        <v>13.2</v>
      </c>
      <c r="AN337" s="43"/>
      <c r="AO337" s="43"/>
      <c r="AP337" s="43"/>
      <c r="AQ337" s="43"/>
      <c r="AR337" s="43"/>
      <c r="AS337" s="43"/>
      <c r="AT337" s="43"/>
      <c r="AU337" s="233">
        <v>2983497</v>
      </c>
      <c r="AV337" s="233"/>
      <c r="AW337" s="233"/>
      <c r="AX337" s="233"/>
      <c r="AY337" s="233"/>
      <c r="AZ337" s="233"/>
      <c r="BA337" s="233"/>
      <c r="BB337" s="233"/>
      <c r="BC337" s="233"/>
      <c r="BD337" s="233"/>
      <c r="BE337" s="233"/>
      <c r="BF337" s="233"/>
      <c r="BG337" s="233"/>
      <c r="BH337" s="233"/>
      <c r="BI337" s="233"/>
      <c r="BJ337" s="43">
        <v>10.8</v>
      </c>
      <c r="BK337" s="43"/>
      <c r="BL337" s="43"/>
      <c r="BM337" s="43"/>
      <c r="BN337" s="43"/>
      <c r="BO337" s="43"/>
      <c r="BP337" s="43"/>
      <c r="BQ337" s="43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3.5" customHeight="1">
      <c r="A338"/>
      <c r="B338" s="242"/>
      <c r="C338" s="243" t="s">
        <v>420</v>
      </c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33">
        <v>5251822</v>
      </c>
      <c r="Y338" s="233"/>
      <c r="Z338" s="233"/>
      <c r="AA338" s="233"/>
      <c r="AB338" s="233"/>
      <c r="AC338" s="233"/>
      <c r="AD338" s="233"/>
      <c r="AE338" s="233"/>
      <c r="AF338" s="233"/>
      <c r="AG338" s="233"/>
      <c r="AH338" s="233"/>
      <c r="AI338" s="233"/>
      <c r="AJ338" s="233"/>
      <c r="AK338" s="233"/>
      <c r="AL338" s="233"/>
      <c r="AM338" s="43">
        <v>21.4</v>
      </c>
      <c r="AN338" s="43"/>
      <c r="AO338" s="43"/>
      <c r="AP338" s="43"/>
      <c r="AQ338" s="43"/>
      <c r="AR338" s="43"/>
      <c r="AS338" s="43"/>
      <c r="AT338" s="43"/>
      <c r="AU338" s="233">
        <v>5478576</v>
      </c>
      <c r="AV338" s="233"/>
      <c r="AW338" s="233"/>
      <c r="AX338" s="233"/>
      <c r="AY338" s="233"/>
      <c r="AZ338" s="233"/>
      <c r="BA338" s="233"/>
      <c r="BB338" s="233"/>
      <c r="BC338" s="233"/>
      <c r="BD338" s="233"/>
      <c r="BE338" s="233"/>
      <c r="BF338" s="233"/>
      <c r="BG338" s="233"/>
      <c r="BH338" s="233"/>
      <c r="BI338" s="233"/>
      <c r="BJ338" s="43">
        <v>19.9</v>
      </c>
      <c r="BK338" s="43"/>
      <c r="BL338" s="43"/>
      <c r="BM338" s="43"/>
      <c r="BN338" s="43"/>
      <c r="BO338" s="43"/>
      <c r="BP338" s="43"/>
      <c r="BQ338" s="43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3.5" customHeight="1">
      <c r="A339"/>
      <c r="B339" s="244"/>
      <c r="C339" s="243" t="s">
        <v>421</v>
      </c>
      <c r="D339" s="243"/>
      <c r="E339" s="243"/>
      <c r="F339" s="243"/>
      <c r="G339" s="243"/>
      <c r="H339" s="243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33">
        <v>2685432</v>
      </c>
      <c r="Y339" s="233"/>
      <c r="Z339" s="233"/>
      <c r="AA339" s="233"/>
      <c r="AB339" s="233"/>
      <c r="AC339" s="233"/>
      <c r="AD339" s="233"/>
      <c r="AE339" s="233"/>
      <c r="AF339" s="233"/>
      <c r="AG339" s="233"/>
      <c r="AH339" s="233"/>
      <c r="AI339" s="233"/>
      <c r="AJ339" s="233"/>
      <c r="AK339" s="233"/>
      <c r="AL339" s="233"/>
      <c r="AM339" s="43">
        <v>10.9</v>
      </c>
      <c r="AN339" s="43"/>
      <c r="AO339" s="43"/>
      <c r="AP339" s="43"/>
      <c r="AQ339" s="43"/>
      <c r="AR339" s="43"/>
      <c r="AS339" s="43"/>
      <c r="AT339" s="43"/>
      <c r="AU339" s="233">
        <v>2636251</v>
      </c>
      <c r="AV339" s="233"/>
      <c r="AW339" s="233"/>
      <c r="AX339" s="233"/>
      <c r="AY339" s="233"/>
      <c r="AZ339" s="233"/>
      <c r="BA339" s="233"/>
      <c r="BB339" s="233"/>
      <c r="BC339" s="233"/>
      <c r="BD339" s="233"/>
      <c r="BE339" s="233"/>
      <c r="BF339" s="233"/>
      <c r="BG339" s="233"/>
      <c r="BH339" s="233"/>
      <c r="BI339" s="233"/>
      <c r="BJ339" s="43">
        <v>9.6</v>
      </c>
      <c r="BK339" s="43"/>
      <c r="BL339" s="43"/>
      <c r="BM339" s="43"/>
      <c r="BN339" s="43"/>
      <c r="BO339" s="43"/>
      <c r="BP339" s="43"/>
      <c r="BQ339" s="43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3.5" customHeight="1">
      <c r="A340"/>
      <c r="B340" s="245" t="s">
        <v>422</v>
      </c>
      <c r="C340" s="245"/>
      <c r="D340" s="245"/>
      <c r="E340" s="245"/>
      <c r="F340" s="245"/>
      <c r="G340" s="245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T340" s="245"/>
      <c r="U340" s="245"/>
      <c r="V340" s="245"/>
      <c r="W340" s="245"/>
      <c r="X340" s="246">
        <v>4021639</v>
      </c>
      <c r="Y340" s="246"/>
      <c r="Z340" s="246"/>
      <c r="AA340" s="246"/>
      <c r="AB340" s="246"/>
      <c r="AC340" s="246"/>
      <c r="AD340" s="246"/>
      <c r="AE340" s="246"/>
      <c r="AF340" s="246"/>
      <c r="AG340" s="246"/>
      <c r="AH340" s="246"/>
      <c r="AI340" s="246"/>
      <c r="AJ340" s="246"/>
      <c r="AK340" s="246"/>
      <c r="AL340" s="246"/>
      <c r="AM340" s="247">
        <v>16.4</v>
      </c>
      <c r="AN340" s="247"/>
      <c r="AO340" s="247"/>
      <c r="AP340" s="247"/>
      <c r="AQ340" s="247"/>
      <c r="AR340" s="247"/>
      <c r="AS340" s="247"/>
      <c r="AT340" s="247"/>
      <c r="AU340" s="246">
        <v>6924426</v>
      </c>
      <c r="AV340" s="246"/>
      <c r="AW340" s="246"/>
      <c r="AX340" s="246"/>
      <c r="AY340" s="246"/>
      <c r="AZ340" s="246"/>
      <c r="BA340" s="246"/>
      <c r="BB340" s="246"/>
      <c r="BC340" s="246"/>
      <c r="BD340" s="246"/>
      <c r="BE340" s="246"/>
      <c r="BF340" s="246"/>
      <c r="BG340" s="246"/>
      <c r="BH340" s="246"/>
      <c r="BI340" s="246"/>
      <c r="BJ340" s="247">
        <v>25.2</v>
      </c>
      <c r="BK340" s="247"/>
      <c r="BL340" s="247"/>
      <c r="BM340" s="247"/>
      <c r="BN340" s="247"/>
      <c r="BO340" s="247"/>
      <c r="BP340" s="247"/>
      <c r="BQ340" s="247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3.5" customHeight="1">
      <c r="A341"/>
      <c r="B341" s="242"/>
      <c r="C341" s="243" t="s">
        <v>423</v>
      </c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33">
        <v>2056358</v>
      </c>
      <c r="Y341" s="233"/>
      <c r="Z341" s="233"/>
      <c r="AA341" s="233"/>
      <c r="AB341" s="233"/>
      <c r="AC341" s="233"/>
      <c r="AD341" s="233"/>
      <c r="AE341" s="233"/>
      <c r="AF341" s="233"/>
      <c r="AG341" s="233"/>
      <c r="AH341" s="233"/>
      <c r="AI341" s="233"/>
      <c r="AJ341" s="233"/>
      <c r="AK341" s="233"/>
      <c r="AL341" s="233"/>
      <c r="AM341" s="43">
        <v>8.4</v>
      </c>
      <c r="AN341" s="43"/>
      <c r="AO341" s="43"/>
      <c r="AP341" s="43"/>
      <c r="AQ341" s="43"/>
      <c r="AR341" s="43"/>
      <c r="AS341" s="43"/>
      <c r="AT341" s="43"/>
      <c r="AU341" s="233">
        <v>2096107</v>
      </c>
      <c r="AV341" s="233"/>
      <c r="AW341" s="233"/>
      <c r="AX341" s="233"/>
      <c r="AY341" s="233"/>
      <c r="AZ341" s="233"/>
      <c r="BA341" s="233"/>
      <c r="BB341" s="233"/>
      <c r="BC341" s="233"/>
      <c r="BD341" s="233"/>
      <c r="BE341" s="233"/>
      <c r="BF341" s="233"/>
      <c r="BG341" s="233"/>
      <c r="BH341" s="233"/>
      <c r="BI341" s="233"/>
      <c r="BJ341" s="43">
        <v>7.6</v>
      </c>
      <c r="BK341" s="43"/>
      <c r="BL341" s="43"/>
      <c r="BM341" s="43"/>
      <c r="BN341" s="43"/>
      <c r="BO341" s="43"/>
      <c r="BP341" s="43"/>
      <c r="BQ341" s="43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3.5" customHeight="1">
      <c r="A342"/>
      <c r="B342" s="242"/>
      <c r="C342" s="243" t="s">
        <v>424</v>
      </c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33">
        <f>1598840+200030</f>
        <v>1798870</v>
      </c>
      <c r="Y342" s="233"/>
      <c r="Z342" s="233"/>
      <c r="AA342" s="233"/>
      <c r="AB342" s="233"/>
      <c r="AC342" s="233"/>
      <c r="AD342" s="233"/>
      <c r="AE342" s="233"/>
      <c r="AF342" s="233"/>
      <c r="AG342" s="233"/>
      <c r="AH342" s="233"/>
      <c r="AI342" s="233"/>
      <c r="AJ342" s="233"/>
      <c r="AK342" s="233"/>
      <c r="AL342" s="233"/>
      <c r="AM342" s="43">
        <f>6.5+0.8</f>
        <v>7.3</v>
      </c>
      <c r="AN342" s="43"/>
      <c r="AO342" s="43"/>
      <c r="AP342" s="43"/>
      <c r="AQ342" s="43"/>
      <c r="AR342" s="43"/>
      <c r="AS342" s="43"/>
      <c r="AT342" s="43"/>
      <c r="AU342" s="233">
        <f>4443925+103185</f>
        <v>4547110</v>
      </c>
      <c r="AV342" s="233"/>
      <c r="AW342" s="233"/>
      <c r="AX342" s="233"/>
      <c r="AY342" s="233"/>
      <c r="AZ342" s="233"/>
      <c r="BA342" s="233"/>
      <c r="BB342" s="233"/>
      <c r="BC342" s="233"/>
      <c r="BD342" s="233"/>
      <c r="BE342" s="233"/>
      <c r="BF342" s="233"/>
      <c r="BG342" s="233"/>
      <c r="BH342" s="233"/>
      <c r="BI342" s="233"/>
      <c r="BJ342" s="43">
        <f>16.1+0.5</f>
        <v>16.6</v>
      </c>
      <c r="BK342" s="43"/>
      <c r="BL342" s="43"/>
      <c r="BM342" s="43"/>
      <c r="BN342" s="43"/>
      <c r="BO342" s="43"/>
      <c r="BP342" s="43"/>
      <c r="BQ342" s="43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3.5" customHeight="1">
      <c r="A343"/>
      <c r="B343" s="244"/>
      <c r="C343" s="243" t="s">
        <v>425</v>
      </c>
      <c r="D343" s="243"/>
      <c r="E343" s="243"/>
      <c r="F343" s="243"/>
      <c r="G343" s="243"/>
      <c r="H343" s="243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33">
        <v>166411</v>
      </c>
      <c r="Y343" s="233"/>
      <c r="Z343" s="233"/>
      <c r="AA343" s="233"/>
      <c r="AB343" s="233"/>
      <c r="AC343" s="233"/>
      <c r="AD343" s="233"/>
      <c r="AE343" s="233"/>
      <c r="AF343" s="233"/>
      <c r="AG343" s="233"/>
      <c r="AH343" s="233"/>
      <c r="AI343" s="233"/>
      <c r="AJ343" s="233"/>
      <c r="AK343" s="233"/>
      <c r="AL343" s="233"/>
      <c r="AM343" s="43">
        <v>0.7</v>
      </c>
      <c r="AN343" s="43"/>
      <c r="AO343" s="43"/>
      <c r="AP343" s="43"/>
      <c r="AQ343" s="43"/>
      <c r="AR343" s="43"/>
      <c r="AS343" s="43"/>
      <c r="AT343" s="43"/>
      <c r="AU343" s="233">
        <v>281209</v>
      </c>
      <c r="AV343" s="233"/>
      <c r="AW343" s="233"/>
      <c r="AX343" s="233"/>
      <c r="AY343" s="233"/>
      <c r="AZ343" s="233"/>
      <c r="BA343" s="233"/>
      <c r="BB343" s="233"/>
      <c r="BC343" s="233"/>
      <c r="BD343" s="233"/>
      <c r="BE343" s="233"/>
      <c r="BF343" s="233"/>
      <c r="BG343" s="233"/>
      <c r="BH343" s="233"/>
      <c r="BI343" s="233"/>
      <c r="BJ343" s="43">
        <v>1</v>
      </c>
      <c r="BK343" s="43"/>
      <c r="BL343" s="43"/>
      <c r="BM343" s="43"/>
      <c r="BN343" s="43"/>
      <c r="BO343" s="43"/>
      <c r="BP343" s="43"/>
      <c r="BQ343" s="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3.5" customHeight="1">
      <c r="A344"/>
      <c r="B344" s="232" t="s">
        <v>426</v>
      </c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  <c r="T344" s="232"/>
      <c r="U344" s="232"/>
      <c r="V344" s="232"/>
      <c r="W344" s="232"/>
      <c r="X344" s="233">
        <v>2801036</v>
      </c>
      <c r="Y344" s="233"/>
      <c r="Z344" s="233"/>
      <c r="AA344" s="233"/>
      <c r="AB344" s="233"/>
      <c r="AC344" s="233"/>
      <c r="AD344" s="233"/>
      <c r="AE344" s="233"/>
      <c r="AF344" s="233"/>
      <c r="AG344" s="233"/>
      <c r="AH344" s="233"/>
      <c r="AI344" s="233"/>
      <c r="AJ344" s="233"/>
      <c r="AK344" s="233"/>
      <c r="AL344" s="233"/>
      <c r="AM344" s="43">
        <v>11.4</v>
      </c>
      <c r="AN344" s="43"/>
      <c r="AO344" s="43"/>
      <c r="AP344" s="43"/>
      <c r="AQ344" s="43"/>
      <c r="AR344" s="43"/>
      <c r="AS344" s="43"/>
      <c r="AT344" s="43"/>
      <c r="AU344" s="233">
        <v>3240050</v>
      </c>
      <c r="AV344" s="233"/>
      <c r="AW344" s="233"/>
      <c r="AX344" s="233"/>
      <c r="AY344" s="233"/>
      <c r="AZ344" s="233"/>
      <c r="BA344" s="233"/>
      <c r="BB344" s="233"/>
      <c r="BC344" s="233"/>
      <c r="BD344" s="233"/>
      <c r="BE344" s="233"/>
      <c r="BF344" s="233"/>
      <c r="BG344" s="233"/>
      <c r="BH344" s="233"/>
      <c r="BI344" s="233"/>
      <c r="BJ344" s="43">
        <v>11.8</v>
      </c>
      <c r="BK344" s="43"/>
      <c r="BL344" s="43"/>
      <c r="BM344" s="43"/>
      <c r="BN344" s="43"/>
      <c r="BO344" s="43"/>
      <c r="BP344" s="43"/>
      <c r="BQ344" s="43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3.5" customHeight="1">
      <c r="A345"/>
      <c r="B345" s="232" t="s">
        <v>427</v>
      </c>
      <c r="C345" s="232"/>
      <c r="D345" s="232"/>
      <c r="E345" s="232"/>
      <c r="F345" s="232"/>
      <c r="G345" s="232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  <c r="T345" s="232"/>
      <c r="U345" s="232"/>
      <c r="V345" s="232"/>
      <c r="W345" s="232"/>
      <c r="X345" s="233">
        <v>101308</v>
      </c>
      <c r="Y345" s="233"/>
      <c r="Z345" s="233"/>
      <c r="AA345" s="233"/>
      <c r="AB345" s="233"/>
      <c r="AC345" s="233"/>
      <c r="AD345" s="233"/>
      <c r="AE345" s="233"/>
      <c r="AF345" s="233"/>
      <c r="AG345" s="233"/>
      <c r="AH345" s="233"/>
      <c r="AI345" s="233"/>
      <c r="AJ345" s="233"/>
      <c r="AK345" s="233"/>
      <c r="AL345" s="233"/>
      <c r="AM345" s="43">
        <v>0.4</v>
      </c>
      <c r="AN345" s="43"/>
      <c r="AO345" s="43"/>
      <c r="AP345" s="43"/>
      <c r="AQ345" s="43"/>
      <c r="AR345" s="43"/>
      <c r="AS345" s="43"/>
      <c r="AT345" s="43"/>
      <c r="AU345" s="233">
        <v>87517</v>
      </c>
      <c r="AV345" s="233"/>
      <c r="AW345" s="233"/>
      <c r="AX345" s="233"/>
      <c r="AY345" s="233"/>
      <c r="AZ345" s="233"/>
      <c r="BA345" s="233"/>
      <c r="BB345" s="233"/>
      <c r="BC345" s="233"/>
      <c r="BD345" s="233"/>
      <c r="BE345" s="233"/>
      <c r="BF345" s="233"/>
      <c r="BG345" s="233"/>
      <c r="BH345" s="233"/>
      <c r="BI345" s="233"/>
      <c r="BJ345" s="43">
        <v>0.30000000000000004</v>
      </c>
      <c r="BK345" s="43"/>
      <c r="BL345" s="43"/>
      <c r="BM345" s="43"/>
      <c r="BN345" s="43"/>
      <c r="BO345" s="43"/>
      <c r="BP345" s="43"/>
      <c r="BQ345" s="43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 customHeight="1">
      <c r="A346"/>
      <c r="B346" s="232" t="s">
        <v>428</v>
      </c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2"/>
      <c r="W346" s="232"/>
      <c r="X346" s="233">
        <v>2242539</v>
      </c>
      <c r="Y346" s="233"/>
      <c r="Z346" s="233"/>
      <c r="AA346" s="233"/>
      <c r="AB346" s="233"/>
      <c r="AC346" s="233"/>
      <c r="AD346" s="233"/>
      <c r="AE346" s="233"/>
      <c r="AF346" s="233"/>
      <c r="AG346" s="233"/>
      <c r="AH346" s="233"/>
      <c r="AI346" s="233"/>
      <c r="AJ346" s="233"/>
      <c r="AK346" s="233"/>
      <c r="AL346" s="233"/>
      <c r="AM346" s="43">
        <v>9.1</v>
      </c>
      <c r="AN346" s="43"/>
      <c r="AO346" s="43"/>
      <c r="AP346" s="43"/>
      <c r="AQ346" s="43"/>
      <c r="AR346" s="43"/>
      <c r="AS346" s="43"/>
      <c r="AT346" s="43"/>
      <c r="AU346" s="233">
        <v>2710541</v>
      </c>
      <c r="AV346" s="233"/>
      <c r="AW346" s="233"/>
      <c r="AX346" s="233"/>
      <c r="AY346" s="233"/>
      <c r="AZ346" s="233"/>
      <c r="BA346" s="233"/>
      <c r="BB346" s="233"/>
      <c r="BC346" s="233"/>
      <c r="BD346" s="233"/>
      <c r="BE346" s="233"/>
      <c r="BF346" s="233"/>
      <c r="BG346" s="233"/>
      <c r="BH346" s="233"/>
      <c r="BI346" s="233"/>
      <c r="BJ346" s="43">
        <v>9.8</v>
      </c>
      <c r="BK346" s="43"/>
      <c r="BL346" s="43"/>
      <c r="BM346" s="43"/>
      <c r="BN346" s="43"/>
      <c r="BO346" s="43"/>
      <c r="BP346" s="43"/>
      <c r="BQ346" s="43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3.5" customHeight="1">
      <c r="A347"/>
      <c r="B347" s="232" t="s">
        <v>429</v>
      </c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3">
        <v>585507</v>
      </c>
      <c r="Y347" s="233"/>
      <c r="Z347" s="233"/>
      <c r="AA347" s="233"/>
      <c r="AB347" s="233"/>
      <c r="AC347" s="233"/>
      <c r="AD347" s="233"/>
      <c r="AE347" s="233"/>
      <c r="AF347" s="233"/>
      <c r="AG347" s="233"/>
      <c r="AH347" s="233"/>
      <c r="AI347" s="233"/>
      <c r="AJ347" s="233"/>
      <c r="AK347" s="233"/>
      <c r="AL347" s="233"/>
      <c r="AM347" s="43">
        <v>2.4</v>
      </c>
      <c r="AN347" s="43"/>
      <c r="AO347" s="43"/>
      <c r="AP347" s="43"/>
      <c r="AQ347" s="43"/>
      <c r="AR347" s="43"/>
      <c r="AS347" s="43"/>
      <c r="AT347" s="43"/>
      <c r="AU347" s="233">
        <v>941336</v>
      </c>
      <c r="AV347" s="233"/>
      <c r="AW347" s="233"/>
      <c r="AX347" s="233"/>
      <c r="AY347" s="233"/>
      <c r="AZ347" s="233"/>
      <c r="BA347" s="233"/>
      <c r="BB347" s="233"/>
      <c r="BC347" s="233"/>
      <c r="BD347" s="233"/>
      <c r="BE347" s="233"/>
      <c r="BF347" s="233"/>
      <c r="BG347" s="233"/>
      <c r="BH347" s="233"/>
      <c r="BI347" s="233"/>
      <c r="BJ347" s="43">
        <v>3.4</v>
      </c>
      <c r="BK347" s="43"/>
      <c r="BL347" s="43"/>
      <c r="BM347" s="43"/>
      <c r="BN347" s="43"/>
      <c r="BO347" s="43"/>
      <c r="BP347" s="43"/>
      <c r="BQ347" s="43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3.5" customHeight="1">
      <c r="A348"/>
      <c r="B348" s="232" t="s">
        <v>430</v>
      </c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  <c r="T348" s="232"/>
      <c r="U348" s="232"/>
      <c r="V348" s="232"/>
      <c r="W348" s="232"/>
      <c r="X348" s="233">
        <v>332670</v>
      </c>
      <c r="Y348" s="233"/>
      <c r="Z348" s="233"/>
      <c r="AA348" s="233"/>
      <c r="AB348" s="233"/>
      <c r="AC348" s="233"/>
      <c r="AD348" s="233"/>
      <c r="AE348" s="233"/>
      <c r="AF348" s="233"/>
      <c r="AG348" s="233"/>
      <c r="AH348" s="233"/>
      <c r="AI348" s="233"/>
      <c r="AJ348" s="233"/>
      <c r="AK348" s="233"/>
      <c r="AL348" s="233"/>
      <c r="AM348" s="43">
        <v>1.3</v>
      </c>
      <c r="AN348" s="43"/>
      <c r="AO348" s="43"/>
      <c r="AP348" s="43"/>
      <c r="AQ348" s="43"/>
      <c r="AR348" s="43"/>
      <c r="AS348" s="43"/>
      <c r="AT348" s="43"/>
      <c r="AU348" s="233">
        <v>314656</v>
      </c>
      <c r="AV348" s="233"/>
      <c r="AW348" s="233"/>
      <c r="AX348" s="233"/>
      <c r="AY348" s="233"/>
      <c r="AZ348" s="233"/>
      <c r="BA348" s="233"/>
      <c r="BB348" s="233"/>
      <c r="BC348" s="233"/>
      <c r="BD348" s="233"/>
      <c r="BE348" s="233"/>
      <c r="BF348" s="233"/>
      <c r="BG348" s="233"/>
      <c r="BH348" s="233"/>
      <c r="BI348" s="233"/>
      <c r="BJ348" s="43">
        <v>1.2</v>
      </c>
      <c r="BK348" s="43"/>
      <c r="BL348" s="43"/>
      <c r="BM348" s="43"/>
      <c r="BN348" s="43"/>
      <c r="BO348" s="43"/>
      <c r="BP348" s="43"/>
      <c r="BQ348" s="43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 customHeight="1">
      <c r="A349"/>
      <c r="B349" s="248" t="s">
        <v>431</v>
      </c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  <c r="S349" s="248"/>
      <c r="T349" s="248"/>
      <c r="U349" s="248"/>
      <c r="V349" s="248"/>
      <c r="W349" s="248"/>
      <c r="X349" s="236">
        <v>3316591</v>
      </c>
      <c r="Y349" s="236"/>
      <c r="Z349" s="236"/>
      <c r="AA349" s="236"/>
      <c r="AB349" s="236"/>
      <c r="AC349" s="236"/>
      <c r="AD349" s="236"/>
      <c r="AE349" s="236"/>
      <c r="AF349" s="236"/>
      <c r="AG349" s="236"/>
      <c r="AH349" s="236"/>
      <c r="AI349" s="236"/>
      <c r="AJ349" s="236"/>
      <c r="AK349" s="236"/>
      <c r="AL349" s="236"/>
      <c r="AM349" s="237">
        <v>13.5</v>
      </c>
      <c r="AN349" s="237"/>
      <c r="AO349" s="237"/>
      <c r="AP349" s="237"/>
      <c r="AQ349" s="237"/>
      <c r="AR349" s="237"/>
      <c r="AS349" s="237"/>
      <c r="AT349" s="237"/>
      <c r="AU349" s="236">
        <v>2213007</v>
      </c>
      <c r="AV349" s="236"/>
      <c r="AW349" s="236"/>
      <c r="AX349" s="236"/>
      <c r="AY349" s="236"/>
      <c r="AZ349" s="236"/>
      <c r="BA349" s="236"/>
      <c r="BB349" s="236"/>
      <c r="BC349" s="236"/>
      <c r="BD349" s="236"/>
      <c r="BE349" s="236"/>
      <c r="BF349" s="236"/>
      <c r="BG349" s="236"/>
      <c r="BH349" s="236"/>
      <c r="BI349" s="236"/>
      <c r="BJ349" s="237">
        <v>8</v>
      </c>
      <c r="BK349" s="237"/>
      <c r="BL349" s="237"/>
      <c r="BM349" s="237"/>
      <c r="BN349" s="237"/>
      <c r="BO349" s="237"/>
      <c r="BP349" s="237"/>
      <c r="BQ349" s="237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3.5" customHeight="1">
      <c r="A350"/>
      <c r="B350" s="5" t="s">
        <v>432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38">
        <f>SUM(X336:AL349)-X336-X340</f>
        <v>24582235</v>
      </c>
      <c r="Y350" s="238"/>
      <c r="Z350" s="238"/>
      <c r="AA350" s="238"/>
      <c r="AB350" s="238"/>
      <c r="AC350" s="238"/>
      <c r="AD350" s="238"/>
      <c r="AE350" s="238"/>
      <c r="AF350" s="238"/>
      <c r="AG350" s="238"/>
      <c r="AH350" s="238"/>
      <c r="AI350" s="238"/>
      <c r="AJ350" s="238"/>
      <c r="AK350" s="238"/>
      <c r="AL350" s="238"/>
      <c r="AM350" s="97">
        <f>SUM(AM336:AT349)-AM336-AM340</f>
        <v>100</v>
      </c>
      <c r="AN350" s="97"/>
      <c r="AO350" s="97"/>
      <c r="AP350" s="97"/>
      <c r="AQ350" s="97"/>
      <c r="AR350" s="97"/>
      <c r="AS350" s="97"/>
      <c r="AT350" s="97"/>
      <c r="AU350" s="238">
        <f>SUM(AU336:BI349)-AU336-AU340</f>
        <v>27529857</v>
      </c>
      <c r="AV350" s="238"/>
      <c r="AW350" s="238"/>
      <c r="AX350" s="238"/>
      <c r="AY350" s="238"/>
      <c r="AZ350" s="238"/>
      <c r="BA350" s="238"/>
      <c r="BB350" s="238"/>
      <c r="BC350" s="238"/>
      <c r="BD350" s="238"/>
      <c r="BE350" s="238"/>
      <c r="BF350" s="238"/>
      <c r="BG350" s="238"/>
      <c r="BH350" s="238"/>
      <c r="BI350" s="238"/>
      <c r="BJ350" s="97">
        <f>SUM(BJ336:BQ349)-BJ336-BJ340</f>
        <v>100</v>
      </c>
      <c r="BK350" s="97"/>
      <c r="BL350" s="97"/>
      <c r="BM350" s="97"/>
      <c r="BN350" s="97"/>
      <c r="BO350" s="97"/>
      <c r="BP350" s="97"/>
      <c r="BQ350" s="97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3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3.5" customHeight="1">
      <c r="A352" s="4" t="s">
        <v>433</v>
      </c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171" t="s">
        <v>434</v>
      </c>
      <c r="AT352" s="171"/>
      <c r="AU352" s="171"/>
      <c r="AV352" s="171"/>
      <c r="AW352" s="171"/>
      <c r="AX352" s="171"/>
      <c r="AY352" s="171"/>
      <c r="AZ352" s="171"/>
      <c r="BA352" s="171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3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 s="249"/>
      <c r="AU353" s="249"/>
      <c r="AV353" s="249"/>
      <c r="AW353" s="249"/>
      <c r="AX353" s="249"/>
      <c r="AY353" s="249"/>
      <c r="AZ353" s="249"/>
      <c r="BA353" s="249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3.5" customHeight="1">
      <c r="A354"/>
      <c r="B354" s="5" t="s">
        <v>100</v>
      </c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 t="s">
        <v>435</v>
      </c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 t="s">
        <v>436</v>
      </c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3.5" customHeight="1">
      <c r="A355"/>
      <c r="B355" s="230" t="s">
        <v>437</v>
      </c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  <c r="V355" s="230"/>
      <c r="W355" s="230"/>
      <c r="X355" s="250">
        <v>7026714</v>
      </c>
      <c r="Y355" s="250"/>
      <c r="Z355" s="250"/>
      <c r="AA355" s="250"/>
      <c r="AB355" s="250"/>
      <c r="AC355" s="250"/>
      <c r="AD355" s="250"/>
      <c r="AE355" s="250"/>
      <c r="AF355" s="250"/>
      <c r="AG355" s="250"/>
      <c r="AH355" s="250"/>
      <c r="AI355" s="250"/>
      <c r="AJ355" s="250"/>
      <c r="AK355" s="250"/>
      <c r="AL355" s="250"/>
      <c r="AM355" s="250">
        <v>6948541</v>
      </c>
      <c r="AN355" s="250"/>
      <c r="AO355" s="250"/>
      <c r="AP355" s="250"/>
      <c r="AQ355" s="250"/>
      <c r="AR355" s="250"/>
      <c r="AS355" s="250"/>
      <c r="AT355" s="250"/>
      <c r="AU355" s="250"/>
      <c r="AV355" s="250"/>
      <c r="AW355" s="250"/>
      <c r="AX355" s="250"/>
      <c r="AY355" s="250"/>
      <c r="AZ355" s="250"/>
      <c r="BA355" s="250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3.5" customHeight="1">
      <c r="A356"/>
      <c r="B356" s="232" t="s">
        <v>438</v>
      </c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  <c r="T356" s="232"/>
      <c r="U356" s="232"/>
      <c r="V356" s="232"/>
      <c r="W356" s="232"/>
      <c r="X356" s="251">
        <v>619368</v>
      </c>
      <c r="Y356" s="251"/>
      <c r="Z356" s="251"/>
      <c r="AA356" s="251"/>
      <c r="AB356" s="251"/>
      <c r="AC356" s="251"/>
      <c r="AD356" s="251"/>
      <c r="AE356" s="251"/>
      <c r="AF356" s="251"/>
      <c r="AG356" s="251"/>
      <c r="AH356" s="251"/>
      <c r="AI356" s="251"/>
      <c r="AJ356" s="251"/>
      <c r="AK356" s="251"/>
      <c r="AL356" s="251"/>
      <c r="AM356" s="251">
        <v>616289</v>
      </c>
      <c r="AN356" s="251"/>
      <c r="AO356" s="251"/>
      <c r="AP356" s="251"/>
      <c r="AQ356" s="251"/>
      <c r="AR356" s="251"/>
      <c r="AS356" s="251"/>
      <c r="AT356" s="251"/>
      <c r="AU356" s="251"/>
      <c r="AV356" s="251"/>
      <c r="AW356" s="251"/>
      <c r="AX356" s="251"/>
      <c r="AY356" s="251"/>
      <c r="AZ356" s="251"/>
      <c r="BA356" s="251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3.5" customHeight="1">
      <c r="A357"/>
      <c r="B357" s="232" t="s">
        <v>439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51">
        <v>397223</v>
      </c>
      <c r="Y357" s="251"/>
      <c r="Z357" s="251"/>
      <c r="AA357" s="251"/>
      <c r="AB357" s="251"/>
      <c r="AC357" s="251"/>
      <c r="AD357" s="251"/>
      <c r="AE357" s="251"/>
      <c r="AF357" s="251"/>
      <c r="AG357" s="251"/>
      <c r="AH357" s="251"/>
      <c r="AI357" s="251"/>
      <c r="AJ357" s="251"/>
      <c r="AK357" s="251"/>
      <c r="AL357" s="251"/>
      <c r="AM357" s="251">
        <v>395856</v>
      </c>
      <c r="AN357" s="251"/>
      <c r="AO357" s="251"/>
      <c r="AP357" s="251"/>
      <c r="AQ357" s="251"/>
      <c r="AR357" s="251"/>
      <c r="AS357" s="251"/>
      <c r="AT357" s="251"/>
      <c r="AU357" s="251"/>
      <c r="AV357" s="251"/>
      <c r="AW357" s="251"/>
      <c r="AX357" s="251"/>
      <c r="AY357" s="251"/>
      <c r="AZ357" s="251"/>
      <c r="BA357" s="251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3.5" customHeight="1">
      <c r="A358"/>
      <c r="B358" s="232" t="s">
        <v>440</v>
      </c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  <c r="T358" s="232"/>
      <c r="U358" s="232"/>
      <c r="V358" s="232"/>
      <c r="W358" s="232"/>
      <c r="X358" s="251">
        <v>17032695</v>
      </c>
      <c r="Y358" s="251"/>
      <c r="Z358" s="251"/>
      <c r="AA358" s="251"/>
      <c r="AB358" s="251"/>
      <c r="AC358" s="251"/>
      <c r="AD358" s="251"/>
      <c r="AE358" s="251"/>
      <c r="AF358" s="251"/>
      <c r="AG358" s="251"/>
      <c r="AH358" s="251"/>
      <c r="AI358" s="251"/>
      <c r="AJ358" s="251"/>
      <c r="AK358" s="251"/>
      <c r="AL358" s="251"/>
      <c r="AM358" s="251">
        <v>16411133</v>
      </c>
      <c r="AN358" s="251"/>
      <c r="AO358" s="251"/>
      <c r="AP358" s="251"/>
      <c r="AQ358" s="251"/>
      <c r="AR358" s="251"/>
      <c r="AS358" s="251"/>
      <c r="AT358" s="251"/>
      <c r="AU358" s="251"/>
      <c r="AV358" s="251"/>
      <c r="AW358" s="251"/>
      <c r="AX358" s="251"/>
      <c r="AY358" s="251"/>
      <c r="AZ358" s="251"/>
      <c r="BA358" s="251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3.5" customHeight="1">
      <c r="A359"/>
      <c r="B359" s="232" t="s">
        <v>441</v>
      </c>
      <c r="C359" s="232"/>
      <c r="D359" s="232"/>
      <c r="E359" s="232"/>
      <c r="F359" s="232"/>
      <c r="G359" s="232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  <c r="T359" s="232"/>
      <c r="U359" s="232"/>
      <c r="V359" s="232"/>
      <c r="W359" s="232"/>
      <c r="X359" s="251">
        <v>18803</v>
      </c>
      <c r="Y359" s="251"/>
      <c r="Z359" s="251"/>
      <c r="AA359" s="251"/>
      <c r="AB359" s="251"/>
      <c r="AC359" s="251"/>
      <c r="AD359" s="251"/>
      <c r="AE359" s="251"/>
      <c r="AF359" s="251"/>
      <c r="AG359" s="251"/>
      <c r="AH359" s="251"/>
      <c r="AI359" s="251"/>
      <c r="AJ359" s="251"/>
      <c r="AK359" s="251"/>
      <c r="AL359" s="251"/>
      <c r="AM359" s="251">
        <v>16483</v>
      </c>
      <c r="AN359" s="251"/>
      <c r="AO359" s="251"/>
      <c r="AP359" s="251"/>
      <c r="AQ359" s="251"/>
      <c r="AR359" s="251"/>
      <c r="AS359" s="251"/>
      <c r="AT359" s="251"/>
      <c r="AU359" s="251"/>
      <c r="AV359" s="251"/>
      <c r="AW359" s="251"/>
      <c r="AX359" s="251"/>
      <c r="AY359" s="251"/>
      <c r="AZ359" s="251"/>
      <c r="BA359" s="251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3.5" customHeight="1">
      <c r="A360"/>
      <c r="B360" s="5" t="s">
        <v>442</v>
      </c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52">
        <f>SUM(X355:AL359)</f>
        <v>25094803</v>
      </c>
      <c r="Y360" s="252"/>
      <c r="Z360" s="252"/>
      <c r="AA360" s="252"/>
      <c r="AB360" s="252"/>
      <c r="AC360" s="252"/>
      <c r="AD360" s="252"/>
      <c r="AE360" s="252"/>
      <c r="AF360" s="252"/>
      <c r="AG360" s="252"/>
      <c r="AH360" s="252"/>
      <c r="AI360" s="252"/>
      <c r="AJ360" s="252"/>
      <c r="AK360" s="252"/>
      <c r="AL360" s="252"/>
      <c r="AM360" s="253">
        <f>SUM(AM355:BA359)</f>
        <v>24388302</v>
      </c>
      <c r="AN360" s="253"/>
      <c r="AO360" s="253"/>
      <c r="AP360" s="253"/>
      <c r="AQ360" s="253"/>
      <c r="AR360" s="253"/>
      <c r="AS360" s="253"/>
      <c r="AT360" s="253"/>
      <c r="AU360" s="253"/>
      <c r="AV360" s="253"/>
      <c r="AW360" s="253"/>
      <c r="AX360" s="253"/>
      <c r="AY360" s="253"/>
      <c r="AZ360" s="253"/>
      <c r="BA360" s="253"/>
      <c r="BB360"/>
      <c r="BC360"/>
      <c r="BD360"/>
      <c r="BE360"/>
      <c r="BF360" s="4" t="s">
        <v>381</v>
      </c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5" customHeight="1">
      <c r="A362" s="4" t="s">
        <v>443</v>
      </c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 s="52" t="s">
        <v>434</v>
      </c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3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2:81" s="31" customFormat="1" ht="15" customHeight="1">
      <c r="B364" s="5" t="s">
        <v>100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 t="s">
        <v>444</v>
      </c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 t="s">
        <v>445</v>
      </c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 t="s">
        <v>446</v>
      </c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CC364"/>
    </row>
    <row r="365" spans="1:256" ht="15" customHeight="1">
      <c r="A365" s="31"/>
      <c r="B365" s="5" t="s">
        <v>447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12" t="s">
        <v>448</v>
      </c>
      <c r="P365" s="12"/>
      <c r="Q365" s="12"/>
      <c r="R365" s="12"/>
      <c r="S365" s="12"/>
      <c r="T365" s="12"/>
      <c r="U365" s="12"/>
      <c r="V365" s="12"/>
      <c r="W365" s="12"/>
      <c r="X365" s="12"/>
      <c r="Y365" s="254">
        <v>1373640</v>
      </c>
      <c r="Z365" s="254"/>
      <c r="AA365" s="254"/>
      <c r="AB365" s="254"/>
      <c r="AC365" s="254"/>
      <c r="AD365" s="254"/>
      <c r="AE365" s="254"/>
      <c r="AF365" s="254"/>
      <c r="AG365" s="254"/>
      <c r="AH365" s="254"/>
      <c r="AI365" s="254"/>
      <c r="AJ365" s="254"/>
      <c r="AK365" s="254"/>
      <c r="AL365" s="254"/>
      <c r="AM365" s="254"/>
      <c r="AN365" s="254">
        <v>1309979</v>
      </c>
      <c r="AO365" s="254"/>
      <c r="AP365" s="254"/>
      <c r="AQ365" s="254"/>
      <c r="AR365" s="254"/>
      <c r="AS365" s="254"/>
      <c r="AT365" s="254"/>
      <c r="AU365" s="254"/>
      <c r="AV365" s="254"/>
      <c r="AW365" s="254"/>
      <c r="AX365" s="254"/>
      <c r="AY365" s="254"/>
      <c r="AZ365" s="254"/>
      <c r="BA365" s="254"/>
      <c r="BB365" s="254"/>
      <c r="BC365" s="254">
        <f aca="true" t="shared" si="72" ref="BC365:BC368">Y365-AN365</f>
        <v>63661</v>
      </c>
      <c r="BD365" s="254"/>
      <c r="BE365" s="254"/>
      <c r="BF365" s="254"/>
      <c r="BG365" s="254"/>
      <c r="BH365" s="254"/>
      <c r="BI365" s="254"/>
      <c r="BJ365" s="254"/>
      <c r="BK365" s="254"/>
      <c r="BL365" s="254"/>
      <c r="BM365" s="254"/>
      <c r="BN365" s="254"/>
      <c r="BO365" s="254"/>
      <c r="BP365" s="254"/>
      <c r="BQ365" s="254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5" customHeight="1">
      <c r="A366" s="3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16" t="s">
        <v>449</v>
      </c>
      <c r="P366" s="16"/>
      <c r="Q366" s="16"/>
      <c r="R366" s="16"/>
      <c r="S366" s="16"/>
      <c r="T366" s="16"/>
      <c r="U366" s="16"/>
      <c r="V366" s="16"/>
      <c r="W366" s="16"/>
      <c r="X366" s="16"/>
      <c r="Y366" s="255">
        <v>119474</v>
      </c>
      <c r="Z366" s="255"/>
      <c r="AA366" s="255"/>
      <c r="AB366" s="255"/>
      <c r="AC366" s="255"/>
      <c r="AD366" s="255"/>
      <c r="AE366" s="255"/>
      <c r="AF366" s="255"/>
      <c r="AG366" s="255"/>
      <c r="AH366" s="255"/>
      <c r="AI366" s="255"/>
      <c r="AJ366" s="255"/>
      <c r="AK366" s="255"/>
      <c r="AL366" s="255"/>
      <c r="AM366" s="255"/>
      <c r="AN366" s="255">
        <v>467518</v>
      </c>
      <c r="AO366" s="255"/>
      <c r="AP366" s="255"/>
      <c r="AQ366" s="255"/>
      <c r="AR366" s="255"/>
      <c r="AS366" s="255"/>
      <c r="AT366" s="255"/>
      <c r="AU366" s="255"/>
      <c r="AV366" s="255"/>
      <c r="AW366" s="255"/>
      <c r="AX366" s="255"/>
      <c r="AY366" s="255"/>
      <c r="AZ366" s="255"/>
      <c r="BA366" s="255"/>
      <c r="BB366" s="255"/>
      <c r="BC366" s="254">
        <f t="shared" si="72"/>
        <v>-348044</v>
      </c>
      <c r="BD366" s="254"/>
      <c r="BE366" s="254"/>
      <c r="BF366" s="254"/>
      <c r="BG366" s="254"/>
      <c r="BH366" s="254"/>
      <c r="BI366" s="254"/>
      <c r="BJ366" s="254"/>
      <c r="BK366" s="254"/>
      <c r="BL366" s="254"/>
      <c r="BM366" s="254"/>
      <c r="BN366" s="254"/>
      <c r="BO366" s="254"/>
      <c r="BP366" s="254"/>
      <c r="BQ366" s="254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5" customHeight="1">
      <c r="A367" s="31"/>
      <c r="B367" s="5" t="s">
        <v>450</v>
      </c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12" t="s">
        <v>448</v>
      </c>
      <c r="P367" s="12"/>
      <c r="Q367" s="12"/>
      <c r="R367" s="12"/>
      <c r="S367" s="12"/>
      <c r="T367" s="12"/>
      <c r="U367" s="12"/>
      <c r="V367" s="12"/>
      <c r="W367" s="12"/>
      <c r="X367" s="12"/>
      <c r="Y367" s="254">
        <v>45081</v>
      </c>
      <c r="Z367" s="254"/>
      <c r="AA367" s="254"/>
      <c r="AB367" s="254"/>
      <c r="AC367" s="254"/>
      <c r="AD367" s="254"/>
      <c r="AE367" s="254"/>
      <c r="AF367" s="254"/>
      <c r="AG367" s="254"/>
      <c r="AH367" s="254"/>
      <c r="AI367" s="254"/>
      <c r="AJ367" s="254"/>
      <c r="AK367" s="254"/>
      <c r="AL367" s="254"/>
      <c r="AM367" s="254"/>
      <c r="AN367" s="254">
        <v>45807</v>
      </c>
      <c r="AO367" s="254"/>
      <c r="AP367" s="254"/>
      <c r="AQ367" s="254"/>
      <c r="AR367" s="254"/>
      <c r="AS367" s="254"/>
      <c r="AT367" s="254"/>
      <c r="AU367" s="254"/>
      <c r="AV367" s="254"/>
      <c r="AW367" s="254"/>
      <c r="AX367" s="254"/>
      <c r="AY367" s="254"/>
      <c r="AZ367" s="254"/>
      <c r="BA367" s="254"/>
      <c r="BB367" s="254"/>
      <c r="BC367" s="254">
        <f t="shared" si="72"/>
        <v>-726</v>
      </c>
      <c r="BD367" s="254"/>
      <c r="BE367" s="254"/>
      <c r="BF367" s="254"/>
      <c r="BG367" s="254"/>
      <c r="BH367" s="254"/>
      <c r="BI367" s="254"/>
      <c r="BJ367" s="254"/>
      <c r="BK367" s="254"/>
      <c r="BL367" s="254"/>
      <c r="BM367" s="254"/>
      <c r="BN367" s="254"/>
      <c r="BO367" s="254"/>
      <c r="BP367" s="254"/>
      <c r="BQ367" s="254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5" customHeight="1">
      <c r="A368" s="3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16" t="s">
        <v>449</v>
      </c>
      <c r="P368" s="16"/>
      <c r="Q368" s="16"/>
      <c r="R368" s="16"/>
      <c r="S368" s="16"/>
      <c r="T368" s="16"/>
      <c r="U368" s="16"/>
      <c r="V368" s="16"/>
      <c r="W368" s="16"/>
      <c r="X368" s="16"/>
      <c r="Y368" s="255">
        <v>31400</v>
      </c>
      <c r="Z368" s="255"/>
      <c r="AA368" s="255"/>
      <c r="AB368" s="255"/>
      <c r="AC368" s="255"/>
      <c r="AD368" s="255"/>
      <c r="AE368" s="255"/>
      <c r="AF368" s="255"/>
      <c r="AG368" s="255"/>
      <c r="AH368" s="255"/>
      <c r="AI368" s="255"/>
      <c r="AJ368" s="255"/>
      <c r="AK368" s="255"/>
      <c r="AL368" s="255"/>
      <c r="AM368" s="255"/>
      <c r="AN368" s="255">
        <v>39980</v>
      </c>
      <c r="AO368" s="255"/>
      <c r="AP368" s="255"/>
      <c r="AQ368" s="255"/>
      <c r="AR368" s="255"/>
      <c r="AS368" s="255"/>
      <c r="AT368" s="255"/>
      <c r="AU368" s="255"/>
      <c r="AV368" s="255"/>
      <c r="AW368" s="255"/>
      <c r="AX368" s="255"/>
      <c r="AY368" s="255"/>
      <c r="AZ368" s="255"/>
      <c r="BA368" s="255"/>
      <c r="BB368" s="255"/>
      <c r="BC368" s="256">
        <f t="shared" si="72"/>
        <v>-8580</v>
      </c>
      <c r="BD368" s="256"/>
      <c r="BE368" s="256"/>
      <c r="BF368" s="256"/>
      <c r="BG368" s="256"/>
      <c r="BH368" s="256"/>
      <c r="BI368" s="256"/>
      <c r="BJ368" s="256"/>
      <c r="BK368" s="256"/>
      <c r="BL368" s="256"/>
      <c r="BM368" s="256"/>
      <c r="BN368" s="256"/>
      <c r="BO368" s="256"/>
      <c r="BP368" s="256"/>
      <c r="BQ368" s="256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 s="52" t="s">
        <v>451</v>
      </c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3.5" customHeight="1">
      <c r="A370" s="257"/>
      <c r="B370" s="257"/>
      <c r="C370" s="257"/>
      <c r="D370" s="257"/>
      <c r="E370" s="257"/>
      <c r="F370" s="257"/>
      <c r="G370" s="257"/>
      <c r="H370" s="257"/>
      <c r="I370" s="257"/>
      <c r="J370" s="257"/>
      <c r="K370" s="257"/>
      <c r="L370" s="257"/>
      <c r="M370" s="257"/>
      <c r="N370" s="257"/>
      <c r="O370" s="257"/>
      <c r="P370" s="257"/>
      <c r="Q370" s="257"/>
      <c r="R370" s="257"/>
      <c r="S370" s="257"/>
      <c r="T370" s="257"/>
      <c r="U370" s="257"/>
      <c r="V370" s="257"/>
      <c r="W370" s="257"/>
      <c r="X370" s="257"/>
      <c r="Y370" s="257"/>
      <c r="Z370" s="257"/>
      <c r="AA370" s="257"/>
      <c r="AB370" s="257"/>
      <c r="AC370" s="257"/>
      <c r="AD370" s="257"/>
      <c r="AE370" s="257"/>
      <c r="AF370" s="257"/>
      <c r="AG370" s="257"/>
      <c r="AH370" s="257"/>
      <c r="AI370" s="257"/>
      <c r="AJ370" s="257"/>
      <c r="AK370" s="257"/>
      <c r="AL370" s="257"/>
      <c r="AM370" s="257"/>
      <c r="AN370" s="257"/>
      <c r="AO370" s="257"/>
      <c r="AP370" s="257"/>
      <c r="AQ370" s="257"/>
      <c r="AR370" s="257"/>
      <c r="AS370" s="257"/>
      <c r="AT370" s="257"/>
      <c r="AU370" s="257"/>
      <c r="AV370" s="257"/>
      <c r="AW370" s="257"/>
      <c r="AX370" s="257"/>
      <c r="AY370" s="257"/>
      <c r="AZ370" s="257"/>
      <c r="BA370" s="257"/>
      <c r="BB370" s="257"/>
      <c r="BC370" s="257"/>
      <c r="BD370" s="257"/>
      <c r="BE370" s="257"/>
      <c r="BF370" s="257"/>
      <c r="BG370" s="257"/>
      <c r="BH370" s="257"/>
      <c r="BI370" s="257"/>
      <c r="BJ370" s="257"/>
      <c r="BK370" s="257"/>
      <c r="BL370" s="257"/>
      <c r="BM370" s="257"/>
      <c r="BN370" s="257"/>
      <c r="BO370" s="257"/>
      <c r="BP370" s="257"/>
      <c r="BQ370" s="257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5" customHeight="1">
      <c r="A371" s="4" t="s">
        <v>452</v>
      </c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 s="52" t="s">
        <v>434</v>
      </c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3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5" customHeight="1">
      <c r="A373"/>
      <c r="B373" s="5" t="s">
        <v>100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 t="s">
        <v>444</v>
      </c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 t="s">
        <v>445</v>
      </c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 t="s">
        <v>446</v>
      </c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5" customHeight="1">
      <c r="A374"/>
      <c r="B374" s="5" t="s">
        <v>453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12" t="s">
        <v>448</v>
      </c>
      <c r="P374" s="12"/>
      <c r="Q374" s="12"/>
      <c r="R374" s="12"/>
      <c r="S374" s="12"/>
      <c r="T374" s="12"/>
      <c r="U374" s="12"/>
      <c r="V374" s="12"/>
      <c r="W374" s="12"/>
      <c r="X374" s="12"/>
      <c r="Y374" s="254">
        <v>1210244</v>
      </c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/>
      <c r="AK374" s="254"/>
      <c r="AL374" s="254"/>
      <c r="AM374" s="254"/>
      <c r="AN374" s="254">
        <v>1071161</v>
      </c>
      <c r="AO374" s="254"/>
      <c r="AP374" s="254"/>
      <c r="AQ374" s="254"/>
      <c r="AR374" s="254"/>
      <c r="AS374" s="254"/>
      <c r="AT374" s="254"/>
      <c r="AU374" s="254"/>
      <c r="AV374" s="254"/>
      <c r="AW374" s="254"/>
      <c r="AX374" s="254"/>
      <c r="AY374" s="254"/>
      <c r="AZ374" s="254"/>
      <c r="BA374" s="254"/>
      <c r="BB374" s="254"/>
      <c r="BC374" s="254">
        <v>139083</v>
      </c>
      <c r="BD374" s="254"/>
      <c r="BE374" s="254"/>
      <c r="BF374" s="254"/>
      <c r="BG374" s="254"/>
      <c r="BH374" s="254"/>
      <c r="BI374" s="254"/>
      <c r="BJ374" s="254"/>
      <c r="BK374" s="254"/>
      <c r="BL374" s="254"/>
      <c r="BM374" s="254"/>
      <c r="BN374" s="254"/>
      <c r="BO374" s="254"/>
      <c r="BP374" s="254"/>
      <c r="BQ374" s="25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5" customHeight="1">
      <c r="A37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16" t="s">
        <v>449</v>
      </c>
      <c r="P375" s="16"/>
      <c r="Q375" s="16"/>
      <c r="R375" s="16"/>
      <c r="S375" s="16"/>
      <c r="T375" s="16"/>
      <c r="U375" s="16"/>
      <c r="V375" s="16"/>
      <c r="W375" s="16"/>
      <c r="X375" s="16"/>
      <c r="Y375" s="255">
        <v>495789</v>
      </c>
      <c r="Z375" s="255"/>
      <c r="AA375" s="255"/>
      <c r="AB375" s="255"/>
      <c r="AC375" s="255"/>
      <c r="AD375" s="255"/>
      <c r="AE375" s="255"/>
      <c r="AF375" s="255"/>
      <c r="AG375" s="255"/>
      <c r="AH375" s="255"/>
      <c r="AI375" s="255"/>
      <c r="AJ375" s="255"/>
      <c r="AK375" s="255"/>
      <c r="AL375" s="255"/>
      <c r="AM375" s="255"/>
      <c r="AN375" s="255">
        <v>976513</v>
      </c>
      <c r="AO375" s="255"/>
      <c r="AP375" s="255"/>
      <c r="AQ375" s="255"/>
      <c r="AR375" s="255"/>
      <c r="AS375" s="255"/>
      <c r="AT375" s="255"/>
      <c r="AU375" s="255"/>
      <c r="AV375" s="255"/>
      <c r="AW375" s="255"/>
      <c r="AX375" s="255"/>
      <c r="AY375" s="255"/>
      <c r="AZ375" s="255"/>
      <c r="BA375" s="255"/>
      <c r="BB375" s="255"/>
      <c r="BC375" s="255">
        <v>-480724</v>
      </c>
      <c r="BD375" s="255"/>
      <c r="BE375" s="255"/>
      <c r="BF375" s="255"/>
      <c r="BG375" s="255"/>
      <c r="BH375" s="255"/>
      <c r="BI375" s="255"/>
      <c r="BJ375" s="255"/>
      <c r="BK375" s="255"/>
      <c r="BL375" s="255"/>
      <c r="BM375" s="255"/>
      <c r="BN375" s="255"/>
      <c r="BO375" s="255"/>
      <c r="BP375" s="255"/>
      <c r="BQ375" s="25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 s="52" t="s">
        <v>454</v>
      </c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2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 s="52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2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 s="52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5" customHeight="1">
      <c r="A379" s="4" t="s">
        <v>455</v>
      </c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2" t="s">
        <v>456</v>
      </c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3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5" customHeight="1">
      <c r="A381"/>
      <c r="B381" s="5" t="s">
        <v>100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 t="s">
        <v>457</v>
      </c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 t="s">
        <v>458</v>
      </c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5" customHeight="1">
      <c r="A38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 t="s">
        <v>128</v>
      </c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 t="s">
        <v>459</v>
      </c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 t="s">
        <v>460</v>
      </c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5" customHeight="1">
      <c r="A383"/>
      <c r="B383" s="5" t="s">
        <v>461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258">
        <f>Y384+Y388</f>
        <v>2018150.88</v>
      </c>
      <c r="Z383" s="258"/>
      <c r="AA383" s="258"/>
      <c r="AB383" s="258"/>
      <c r="AC383" s="258"/>
      <c r="AD383" s="258"/>
      <c r="AE383" s="258"/>
      <c r="AF383" s="258"/>
      <c r="AG383" s="258"/>
      <c r="AH383" s="258"/>
      <c r="AI383" s="258"/>
      <c r="AJ383" s="258"/>
      <c r="AK383" s="258">
        <f aca="true" t="shared" si="73" ref="AK383:AK387">SUM(AV383:BQ383)</f>
        <v>222743.62</v>
      </c>
      <c r="AL383" s="258"/>
      <c r="AM383" s="258"/>
      <c r="AN383" s="258"/>
      <c r="AO383" s="258"/>
      <c r="AP383" s="258"/>
      <c r="AQ383" s="258"/>
      <c r="AR383" s="258"/>
      <c r="AS383" s="258"/>
      <c r="AT383" s="258"/>
      <c r="AU383" s="258"/>
      <c r="AV383" s="258">
        <f>SUM(AV384:BF397)-AV384-AV388</f>
        <v>16099.89</v>
      </c>
      <c r="AW383" s="258"/>
      <c r="AX383" s="258"/>
      <c r="AY383" s="258"/>
      <c r="AZ383" s="258"/>
      <c r="BA383" s="258"/>
      <c r="BB383" s="258"/>
      <c r="BC383" s="258"/>
      <c r="BD383" s="258"/>
      <c r="BE383" s="258"/>
      <c r="BF383" s="258"/>
      <c r="BG383" s="258">
        <f>SUM(BG384:BQ397)-BG384-BG388</f>
        <v>206643.73</v>
      </c>
      <c r="BH383" s="258"/>
      <c r="BI383" s="258"/>
      <c r="BJ383" s="258"/>
      <c r="BK383" s="258"/>
      <c r="BL383" s="258"/>
      <c r="BM383" s="258"/>
      <c r="BN383" s="258"/>
      <c r="BO383" s="258"/>
      <c r="BP383" s="258"/>
      <c r="BQ383" s="258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5" customHeight="1">
      <c r="A384"/>
      <c r="B384" s="239" t="s">
        <v>462</v>
      </c>
      <c r="C384" s="239"/>
      <c r="D384" s="239"/>
      <c r="E384" s="239"/>
      <c r="F384" s="239"/>
      <c r="G384" s="239"/>
      <c r="H384" s="239"/>
      <c r="I384" s="239"/>
      <c r="J384" s="239"/>
      <c r="K384" s="239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59">
        <f>SUM(Y385:AJ387)</f>
        <v>25440.41</v>
      </c>
      <c r="Z384" s="259"/>
      <c r="AA384" s="259"/>
      <c r="AB384" s="259"/>
      <c r="AC384" s="259"/>
      <c r="AD384" s="259"/>
      <c r="AE384" s="259"/>
      <c r="AF384" s="259"/>
      <c r="AG384" s="259"/>
      <c r="AH384" s="259"/>
      <c r="AI384" s="259"/>
      <c r="AJ384" s="259"/>
      <c r="AK384" s="259">
        <f t="shared" si="73"/>
        <v>14370.96</v>
      </c>
      <c r="AL384" s="259"/>
      <c r="AM384" s="259"/>
      <c r="AN384" s="259"/>
      <c r="AO384" s="259"/>
      <c r="AP384" s="259"/>
      <c r="AQ384" s="259"/>
      <c r="AR384" s="259"/>
      <c r="AS384" s="259"/>
      <c r="AT384" s="259"/>
      <c r="AU384" s="259"/>
      <c r="AV384" s="259">
        <v>0</v>
      </c>
      <c r="AW384" s="259"/>
      <c r="AX384" s="259"/>
      <c r="AY384" s="259"/>
      <c r="AZ384" s="259"/>
      <c r="BA384" s="259"/>
      <c r="BB384" s="259"/>
      <c r="BC384" s="259"/>
      <c r="BD384" s="259"/>
      <c r="BE384" s="259"/>
      <c r="BF384" s="259"/>
      <c r="BG384" s="259">
        <f>SUM(BG385:BQ387)</f>
        <v>14370.96</v>
      </c>
      <c r="BH384" s="259"/>
      <c r="BI384" s="259"/>
      <c r="BJ384" s="259"/>
      <c r="BK384" s="259"/>
      <c r="BL384" s="259"/>
      <c r="BM384" s="259"/>
      <c r="BN384" s="259"/>
      <c r="BO384" s="259"/>
      <c r="BP384" s="259"/>
      <c r="BQ384" s="259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5" customHeight="1">
      <c r="A385"/>
      <c r="B385" s="242"/>
      <c r="C385" s="260" t="s">
        <v>463</v>
      </c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261"/>
      <c r="Y385" s="262">
        <v>5290.59</v>
      </c>
      <c r="Z385" s="262"/>
      <c r="AA385" s="262"/>
      <c r="AB385" s="262"/>
      <c r="AC385" s="262"/>
      <c r="AD385" s="262"/>
      <c r="AE385" s="262"/>
      <c r="AF385" s="262"/>
      <c r="AG385" s="262"/>
      <c r="AH385" s="262"/>
      <c r="AI385" s="262"/>
      <c r="AJ385" s="262"/>
      <c r="AK385" s="262">
        <f t="shared" si="73"/>
        <v>5475.1</v>
      </c>
      <c r="AL385" s="262"/>
      <c r="AM385" s="262"/>
      <c r="AN385" s="262"/>
      <c r="AO385" s="262"/>
      <c r="AP385" s="262"/>
      <c r="AQ385" s="262"/>
      <c r="AR385" s="262"/>
      <c r="AS385" s="262"/>
      <c r="AT385" s="262"/>
      <c r="AU385" s="262"/>
      <c r="AV385" s="262">
        <v>0</v>
      </c>
      <c r="AW385" s="262"/>
      <c r="AX385" s="262"/>
      <c r="AY385" s="262"/>
      <c r="AZ385" s="262"/>
      <c r="BA385" s="262"/>
      <c r="BB385" s="262"/>
      <c r="BC385" s="262"/>
      <c r="BD385" s="262"/>
      <c r="BE385" s="262"/>
      <c r="BF385" s="262"/>
      <c r="BG385" s="262">
        <v>5475.1</v>
      </c>
      <c r="BH385" s="262"/>
      <c r="BI385" s="262"/>
      <c r="BJ385" s="262"/>
      <c r="BK385" s="262"/>
      <c r="BL385" s="262"/>
      <c r="BM385" s="262"/>
      <c r="BN385" s="262"/>
      <c r="BO385" s="262"/>
      <c r="BP385" s="262"/>
      <c r="BQ385" s="262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5" customHeight="1">
      <c r="A386"/>
      <c r="B386" s="242"/>
      <c r="C386" s="263" t="s">
        <v>464</v>
      </c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261"/>
      <c r="Y386" s="262">
        <v>9796.65</v>
      </c>
      <c r="Z386" s="262"/>
      <c r="AA386" s="262"/>
      <c r="AB386" s="262"/>
      <c r="AC386" s="262"/>
      <c r="AD386" s="262"/>
      <c r="AE386" s="262"/>
      <c r="AF386" s="262"/>
      <c r="AG386" s="262"/>
      <c r="AH386" s="262"/>
      <c r="AI386" s="262"/>
      <c r="AJ386" s="262"/>
      <c r="AK386" s="262">
        <f t="shared" si="73"/>
        <v>4129.84</v>
      </c>
      <c r="AL386" s="262"/>
      <c r="AM386" s="262"/>
      <c r="AN386" s="262"/>
      <c r="AO386" s="262"/>
      <c r="AP386" s="262"/>
      <c r="AQ386" s="262"/>
      <c r="AR386" s="262"/>
      <c r="AS386" s="262"/>
      <c r="AT386" s="262"/>
      <c r="AU386" s="262"/>
      <c r="AV386" s="262">
        <v>0</v>
      </c>
      <c r="AW386" s="262"/>
      <c r="AX386" s="262"/>
      <c r="AY386" s="262"/>
      <c r="AZ386" s="262"/>
      <c r="BA386" s="262"/>
      <c r="BB386" s="262"/>
      <c r="BC386" s="262"/>
      <c r="BD386" s="262"/>
      <c r="BE386" s="262"/>
      <c r="BF386" s="262"/>
      <c r="BG386" s="262">
        <v>4129.84</v>
      </c>
      <c r="BH386" s="262"/>
      <c r="BI386" s="262"/>
      <c r="BJ386" s="262"/>
      <c r="BK386" s="262"/>
      <c r="BL386" s="262"/>
      <c r="BM386" s="262"/>
      <c r="BN386" s="262"/>
      <c r="BO386" s="262"/>
      <c r="BP386" s="262"/>
      <c r="BQ386" s="262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5" customHeight="1">
      <c r="A387"/>
      <c r="B387" s="264"/>
      <c r="C387" s="265" t="s">
        <v>465</v>
      </c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6"/>
      <c r="Y387" s="267">
        <v>10353.17</v>
      </c>
      <c r="Z387" s="267"/>
      <c r="AA387" s="267"/>
      <c r="AB387" s="267"/>
      <c r="AC387" s="267"/>
      <c r="AD387" s="267"/>
      <c r="AE387" s="267"/>
      <c r="AF387" s="267"/>
      <c r="AG387" s="267"/>
      <c r="AH387" s="267"/>
      <c r="AI387" s="267"/>
      <c r="AJ387" s="267"/>
      <c r="AK387" s="267">
        <f t="shared" si="73"/>
        <v>4766.02</v>
      </c>
      <c r="AL387" s="267"/>
      <c r="AM387" s="267"/>
      <c r="AN387" s="267"/>
      <c r="AO387" s="267"/>
      <c r="AP387" s="267"/>
      <c r="AQ387" s="267"/>
      <c r="AR387" s="267"/>
      <c r="AS387" s="267"/>
      <c r="AT387" s="267"/>
      <c r="AU387" s="267"/>
      <c r="AV387" s="267">
        <v>0</v>
      </c>
      <c r="AW387" s="267"/>
      <c r="AX387" s="267"/>
      <c r="AY387" s="267"/>
      <c r="AZ387" s="267"/>
      <c r="BA387" s="267"/>
      <c r="BB387" s="267"/>
      <c r="BC387" s="267"/>
      <c r="BD387" s="267"/>
      <c r="BE387" s="267"/>
      <c r="BF387" s="267"/>
      <c r="BG387" s="267">
        <v>4766.02</v>
      </c>
      <c r="BH387" s="267"/>
      <c r="BI387" s="267"/>
      <c r="BJ387" s="267"/>
      <c r="BK387" s="267"/>
      <c r="BL387" s="267"/>
      <c r="BM387" s="267"/>
      <c r="BN387" s="267"/>
      <c r="BO387" s="267"/>
      <c r="BP387" s="267"/>
      <c r="BQ387" s="26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5" customHeight="1">
      <c r="A388"/>
      <c r="B388" s="239" t="s">
        <v>466</v>
      </c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59">
        <v>1992710.47</v>
      </c>
      <c r="Z388" s="259"/>
      <c r="AA388" s="259"/>
      <c r="AB388" s="259"/>
      <c r="AC388" s="259"/>
      <c r="AD388" s="259"/>
      <c r="AE388" s="259"/>
      <c r="AF388" s="259"/>
      <c r="AG388" s="259"/>
      <c r="AH388" s="259"/>
      <c r="AI388" s="259"/>
      <c r="AJ388" s="259"/>
      <c r="AK388" s="259">
        <v>208372.66</v>
      </c>
      <c r="AL388" s="259"/>
      <c r="AM388" s="259"/>
      <c r="AN388" s="259"/>
      <c r="AO388" s="259"/>
      <c r="AP388" s="259"/>
      <c r="AQ388" s="259"/>
      <c r="AR388" s="259"/>
      <c r="AS388" s="259"/>
      <c r="AT388" s="259"/>
      <c r="AU388" s="259"/>
      <c r="AV388" s="259">
        <v>16099.89</v>
      </c>
      <c r="AW388" s="259"/>
      <c r="AX388" s="259"/>
      <c r="AY388" s="259"/>
      <c r="AZ388" s="259"/>
      <c r="BA388" s="259"/>
      <c r="BB388" s="259"/>
      <c r="BC388" s="259"/>
      <c r="BD388" s="259"/>
      <c r="BE388" s="259"/>
      <c r="BF388" s="259"/>
      <c r="BG388" s="259">
        <v>192272.77</v>
      </c>
      <c r="BH388" s="259"/>
      <c r="BI388" s="259"/>
      <c r="BJ388" s="259"/>
      <c r="BK388" s="259"/>
      <c r="BL388" s="259"/>
      <c r="BM388" s="259"/>
      <c r="BN388" s="259"/>
      <c r="BO388" s="259"/>
      <c r="BP388" s="259"/>
      <c r="BQ388" s="259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5" customHeight="1">
      <c r="A389"/>
      <c r="B389" s="242"/>
      <c r="C389" s="260" t="s">
        <v>467</v>
      </c>
      <c r="D389" s="41"/>
      <c r="E389" s="41"/>
      <c r="F389" s="41"/>
      <c r="G389" s="41"/>
      <c r="H389" s="41"/>
      <c r="I389" s="41"/>
      <c r="J389" s="41"/>
      <c r="K389" s="41">
        <v>27.84</v>
      </c>
      <c r="L389" s="41"/>
      <c r="M389" s="41"/>
      <c r="N389" s="41"/>
      <c r="O389" s="41"/>
      <c r="P389" s="41"/>
      <c r="Q389" s="41"/>
      <c r="R389" s="41"/>
      <c r="S389" s="41">
        <v>16.53</v>
      </c>
      <c r="T389" s="41"/>
      <c r="U389" s="41"/>
      <c r="V389" s="41"/>
      <c r="W389" s="41"/>
      <c r="X389" s="261"/>
      <c r="Y389" s="262">
        <v>460534.22</v>
      </c>
      <c r="Z389" s="262"/>
      <c r="AA389" s="262"/>
      <c r="AB389" s="262"/>
      <c r="AC389" s="262"/>
      <c r="AD389" s="262"/>
      <c r="AE389" s="262"/>
      <c r="AF389" s="262"/>
      <c r="AG389" s="262"/>
      <c r="AH389" s="262"/>
      <c r="AI389" s="262"/>
      <c r="AJ389" s="262"/>
      <c r="AK389" s="262">
        <f aca="true" t="shared" si="74" ref="AK389:AK397">SUM(AV389:BQ389)</f>
        <v>87815.7</v>
      </c>
      <c r="AL389" s="262"/>
      <c r="AM389" s="262"/>
      <c r="AN389" s="262"/>
      <c r="AO389" s="262"/>
      <c r="AP389" s="262"/>
      <c r="AQ389" s="262"/>
      <c r="AR389" s="262"/>
      <c r="AS389" s="262"/>
      <c r="AT389" s="262"/>
      <c r="AU389" s="262"/>
      <c r="AV389" s="262">
        <v>8255.07</v>
      </c>
      <c r="AW389" s="262"/>
      <c r="AX389" s="262"/>
      <c r="AY389" s="262"/>
      <c r="AZ389" s="262"/>
      <c r="BA389" s="262"/>
      <c r="BB389" s="262"/>
      <c r="BC389" s="262"/>
      <c r="BD389" s="262"/>
      <c r="BE389" s="262"/>
      <c r="BF389" s="262"/>
      <c r="BG389" s="262">
        <v>79560.63</v>
      </c>
      <c r="BH389" s="262"/>
      <c r="BI389" s="262"/>
      <c r="BJ389" s="262"/>
      <c r="BK389" s="262"/>
      <c r="BL389" s="262"/>
      <c r="BM389" s="262"/>
      <c r="BN389" s="262"/>
      <c r="BO389" s="262"/>
      <c r="BP389" s="262"/>
      <c r="BQ389" s="262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5" customHeight="1">
      <c r="A390"/>
      <c r="B390" s="242"/>
      <c r="C390" s="268" t="s">
        <v>468</v>
      </c>
      <c r="D390" s="268"/>
      <c r="E390" s="268"/>
      <c r="F390" s="268"/>
      <c r="G390" s="268"/>
      <c r="H390" s="268"/>
      <c r="I390" s="268"/>
      <c r="J390" s="268"/>
      <c r="K390" s="268">
        <v>14.25</v>
      </c>
      <c r="L390" s="268"/>
      <c r="M390" s="268"/>
      <c r="N390" s="268"/>
      <c r="O390" s="268"/>
      <c r="P390" s="268"/>
      <c r="Q390" s="268"/>
      <c r="R390" s="268"/>
      <c r="S390" s="268">
        <v>8.46</v>
      </c>
      <c r="T390" s="268"/>
      <c r="U390" s="268"/>
      <c r="V390" s="268"/>
      <c r="W390" s="268"/>
      <c r="X390" s="269"/>
      <c r="Y390" s="262">
        <v>136632.32</v>
      </c>
      <c r="Z390" s="262"/>
      <c r="AA390" s="262"/>
      <c r="AB390" s="262"/>
      <c r="AC390" s="262"/>
      <c r="AD390" s="262"/>
      <c r="AE390" s="262"/>
      <c r="AF390" s="262"/>
      <c r="AG390" s="262"/>
      <c r="AH390" s="262"/>
      <c r="AI390" s="262"/>
      <c r="AJ390" s="262"/>
      <c r="AK390" s="262">
        <f t="shared" si="74"/>
        <v>51999.53</v>
      </c>
      <c r="AL390" s="262"/>
      <c r="AM390" s="262"/>
      <c r="AN390" s="262"/>
      <c r="AO390" s="262"/>
      <c r="AP390" s="262"/>
      <c r="AQ390" s="262"/>
      <c r="AR390" s="262"/>
      <c r="AS390" s="262"/>
      <c r="AT390" s="262"/>
      <c r="AU390" s="262"/>
      <c r="AV390" s="262">
        <v>3204.14</v>
      </c>
      <c r="AW390" s="262"/>
      <c r="AX390" s="262"/>
      <c r="AY390" s="262"/>
      <c r="AZ390" s="262"/>
      <c r="BA390" s="262"/>
      <c r="BB390" s="262"/>
      <c r="BC390" s="262"/>
      <c r="BD390" s="262"/>
      <c r="BE390" s="262"/>
      <c r="BF390" s="262"/>
      <c r="BG390" s="262">
        <v>48795.39</v>
      </c>
      <c r="BH390" s="262"/>
      <c r="BI390" s="262"/>
      <c r="BJ390" s="262"/>
      <c r="BK390" s="262"/>
      <c r="BL390" s="262"/>
      <c r="BM390" s="262"/>
      <c r="BN390" s="262"/>
      <c r="BO390" s="262"/>
      <c r="BP390" s="262"/>
      <c r="BQ390" s="262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5" customHeight="1">
      <c r="A391"/>
      <c r="B391" s="242"/>
      <c r="C391" s="268" t="s">
        <v>469</v>
      </c>
      <c r="D391" s="268"/>
      <c r="E391" s="268"/>
      <c r="F391" s="268"/>
      <c r="G391" s="268"/>
      <c r="H391" s="268"/>
      <c r="I391" s="268"/>
      <c r="J391" s="268"/>
      <c r="K391" s="268"/>
      <c r="L391" s="268"/>
      <c r="M391" s="268"/>
      <c r="N391" s="268"/>
      <c r="O391" s="268"/>
      <c r="P391" s="268"/>
      <c r="Q391" s="268"/>
      <c r="R391" s="268"/>
      <c r="S391" s="268"/>
      <c r="T391" s="268"/>
      <c r="U391" s="268"/>
      <c r="V391" s="268"/>
      <c r="W391" s="268"/>
      <c r="X391" s="269"/>
      <c r="Y391" s="262">
        <v>229033</v>
      </c>
      <c r="Z391" s="262"/>
      <c r="AA391" s="262"/>
      <c r="AB391" s="262"/>
      <c r="AC391" s="262"/>
      <c r="AD391" s="262"/>
      <c r="AE391" s="262"/>
      <c r="AF391" s="262"/>
      <c r="AG391" s="262"/>
      <c r="AH391" s="262"/>
      <c r="AI391" s="262"/>
      <c r="AJ391" s="262"/>
      <c r="AK391" s="262">
        <f t="shared" si="74"/>
        <v>4660.17</v>
      </c>
      <c r="AL391" s="262"/>
      <c r="AM391" s="262"/>
      <c r="AN391" s="262"/>
      <c r="AO391" s="262"/>
      <c r="AP391" s="262"/>
      <c r="AQ391" s="262"/>
      <c r="AR391" s="262"/>
      <c r="AS391" s="262"/>
      <c r="AT391" s="262"/>
      <c r="AU391" s="262"/>
      <c r="AV391" s="262">
        <v>15</v>
      </c>
      <c r="AW391" s="262"/>
      <c r="AX391" s="262"/>
      <c r="AY391" s="262"/>
      <c r="AZ391" s="262"/>
      <c r="BA391" s="262"/>
      <c r="BB391" s="262"/>
      <c r="BC391" s="262"/>
      <c r="BD391" s="262"/>
      <c r="BE391" s="262"/>
      <c r="BF391" s="262"/>
      <c r="BG391" s="262">
        <v>4645.17</v>
      </c>
      <c r="BH391" s="262"/>
      <c r="BI391" s="262"/>
      <c r="BJ391" s="262"/>
      <c r="BK391" s="262"/>
      <c r="BL391" s="262"/>
      <c r="BM391" s="262"/>
      <c r="BN391" s="262"/>
      <c r="BO391" s="262"/>
      <c r="BP391" s="262"/>
      <c r="BQ391" s="262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5" customHeight="1">
      <c r="A392"/>
      <c r="B392" s="242"/>
      <c r="C392" s="268" t="s">
        <v>470</v>
      </c>
      <c r="D392" s="268"/>
      <c r="E392" s="268"/>
      <c r="F392" s="268"/>
      <c r="G392" s="268"/>
      <c r="H392" s="268"/>
      <c r="I392" s="268"/>
      <c r="J392" s="268"/>
      <c r="K392" s="268"/>
      <c r="L392" s="268"/>
      <c r="M392" s="268"/>
      <c r="N392" s="268"/>
      <c r="O392" s="268"/>
      <c r="P392" s="268"/>
      <c r="Q392" s="268"/>
      <c r="R392" s="268"/>
      <c r="S392" s="268"/>
      <c r="T392" s="268"/>
      <c r="U392" s="268"/>
      <c r="V392" s="268"/>
      <c r="W392" s="268"/>
      <c r="X392" s="269"/>
      <c r="Y392" s="262">
        <v>39400.3</v>
      </c>
      <c r="Z392" s="262"/>
      <c r="AA392" s="262"/>
      <c r="AB392" s="262"/>
      <c r="AC392" s="262"/>
      <c r="AD392" s="262"/>
      <c r="AE392" s="262"/>
      <c r="AF392" s="262"/>
      <c r="AG392" s="262"/>
      <c r="AH392" s="262"/>
      <c r="AI392" s="262"/>
      <c r="AJ392" s="262"/>
      <c r="AK392" s="262">
        <f t="shared" si="74"/>
        <v>10085.55</v>
      </c>
      <c r="AL392" s="262"/>
      <c r="AM392" s="262"/>
      <c r="AN392" s="262"/>
      <c r="AO392" s="262"/>
      <c r="AP392" s="262"/>
      <c r="AQ392" s="262"/>
      <c r="AR392" s="262"/>
      <c r="AS392" s="262"/>
      <c r="AT392" s="262"/>
      <c r="AU392" s="262"/>
      <c r="AV392" s="262">
        <v>1366.28</v>
      </c>
      <c r="AW392" s="262"/>
      <c r="AX392" s="262"/>
      <c r="AY392" s="262"/>
      <c r="AZ392" s="262"/>
      <c r="BA392" s="262"/>
      <c r="BB392" s="262"/>
      <c r="BC392" s="262"/>
      <c r="BD392" s="262"/>
      <c r="BE392" s="262"/>
      <c r="BF392" s="262"/>
      <c r="BG392" s="262">
        <v>8719.27</v>
      </c>
      <c r="BH392" s="262"/>
      <c r="BI392" s="262"/>
      <c r="BJ392" s="262"/>
      <c r="BK392" s="262"/>
      <c r="BL392" s="262"/>
      <c r="BM392" s="262"/>
      <c r="BN392" s="262"/>
      <c r="BO392" s="262"/>
      <c r="BP392" s="262"/>
      <c r="BQ392" s="26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5" customHeight="1">
      <c r="A393"/>
      <c r="B393" s="242"/>
      <c r="C393" s="268" t="s">
        <v>471</v>
      </c>
      <c r="D393" s="268"/>
      <c r="E393" s="268"/>
      <c r="F393" s="268"/>
      <c r="G393" s="268"/>
      <c r="H393" s="268"/>
      <c r="I393" s="268"/>
      <c r="J393" s="268"/>
      <c r="K393" s="268"/>
      <c r="L393" s="268"/>
      <c r="M393" s="268"/>
      <c r="N393" s="268"/>
      <c r="O393" s="268"/>
      <c r="P393" s="268"/>
      <c r="Q393" s="268"/>
      <c r="R393" s="268"/>
      <c r="S393" s="268"/>
      <c r="T393" s="268"/>
      <c r="U393" s="268"/>
      <c r="V393" s="268"/>
      <c r="W393" s="268"/>
      <c r="X393" s="269"/>
      <c r="Y393" s="262">
        <v>598004.97</v>
      </c>
      <c r="Z393" s="262"/>
      <c r="AA393" s="262"/>
      <c r="AB393" s="262"/>
      <c r="AC393" s="262"/>
      <c r="AD393" s="262"/>
      <c r="AE393" s="262"/>
      <c r="AF393" s="262"/>
      <c r="AG393" s="262"/>
      <c r="AH393" s="262"/>
      <c r="AI393" s="262"/>
      <c r="AJ393" s="262"/>
      <c r="AK393" s="262">
        <f t="shared" si="74"/>
        <v>2412.94</v>
      </c>
      <c r="AL393" s="262"/>
      <c r="AM393" s="262"/>
      <c r="AN393" s="262"/>
      <c r="AO393" s="262"/>
      <c r="AP393" s="262"/>
      <c r="AQ393" s="262"/>
      <c r="AR393" s="262"/>
      <c r="AS393" s="262"/>
      <c r="AT393" s="262"/>
      <c r="AU393" s="262"/>
      <c r="AV393" s="262">
        <v>786.01</v>
      </c>
      <c r="AW393" s="262"/>
      <c r="AX393" s="262"/>
      <c r="AY393" s="262"/>
      <c r="AZ393" s="262"/>
      <c r="BA393" s="262"/>
      <c r="BB393" s="262"/>
      <c r="BC393" s="262"/>
      <c r="BD393" s="262"/>
      <c r="BE393" s="262"/>
      <c r="BF393" s="262"/>
      <c r="BG393" s="262">
        <v>1626.93</v>
      </c>
      <c r="BH393" s="262"/>
      <c r="BI393" s="262"/>
      <c r="BJ393" s="262"/>
      <c r="BK393" s="262"/>
      <c r="BL393" s="262"/>
      <c r="BM393" s="262"/>
      <c r="BN393" s="262"/>
      <c r="BO393" s="262"/>
      <c r="BP393" s="262"/>
      <c r="BQ393" s="262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5" customHeight="1">
      <c r="A394"/>
      <c r="B394" s="242"/>
      <c r="C394" s="268" t="s">
        <v>472</v>
      </c>
      <c r="D394" s="268"/>
      <c r="E394" s="268"/>
      <c r="F394" s="268"/>
      <c r="G394" s="268"/>
      <c r="H394" s="268"/>
      <c r="I394" s="268"/>
      <c r="J394" s="268"/>
      <c r="K394" s="268"/>
      <c r="L394" s="268"/>
      <c r="M394" s="268"/>
      <c r="N394" s="268"/>
      <c r="O394" s="268"/>
      <c r="P394" s="268"/>
      <c r="Q394" s="268"/>
      <c r="R394" s="268"/>
      <c r="S394" s="268"/>
      <c r="T394" s="268"/>
      <c r="U394" s="268"/>
      <c r="V394" s="268"/>
      <c r="W394" s="268"/>
      <c r="X394" s="269"/>
      <c r="Y394" s="262">
        <v>82.28</v>
      </c>
      <c r="Z394" s="262"/>
      <c r="AA394" s="262"/>
      <c r="AB394" s="262"/>
      <c r="AC394" s="262"/>
      <c r="AD394" s="262"/>
      <c r="AE394" s="262"/>
      <c r="AF394" s="262"/>
      <c r="AG394" s="262"/>
      <c r="AH394" s="262"/>
      <c r="AI394" s="262"/>
      <c r="AJ394" s="262"/>
      <c r="AK394" s="262">
        <f t="shared" si="74"/>
        <v>488.94</v>
      </c>
      <c r="AL394" s="262"/>
      <c r="AM394" s="262"/>
      <c r="AN394" s="262"/>
      <c r="AO394" s="262"/>
      <c r="AP394" s="262"/>
      <c r="AQ394" s="262"/>
      <c r="AR394" s="262"/>
      <c r="AS394" s="262"/>
      <c r="AT394" s="262"/>
      <c r="AU394" s="262"/>
      <c r="AV394" s="262">
        <v>97.94</v>
      </c>
      <c r="AW394" s="262"/>
      <c r="AX394" s="262"/>
      <c r="AY394" s="262"/>
      <c r="AZ394" s="262"/>
      <c r="BA394" s="262"/>
      <c r="BB394" s="262"/>
      <c r="BC394" s="262"/>
      <c r="BD394" s="262"/>
      <c r="BE394" s="262"/>
      <c r="BF394" s="262"/>
      <c r="BG394" s="262">
        <v>391</v>
      </c>
      <c r="BH394" s="262"/>
      <c r="BI394" s="262"/>
      <c r="BJ394" s="262"/>
      <c r="BK394" s="262"/>
      <c r="BL394" s="262"/>
      <c r="BM394" s="262"/>
      <c r="BN394" s="262"/>
      <c r="BO394" s="262"/>
      <c r="BP394" s="262"/>
      <c r="BQ394" s="262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5" customHeight="1">
      <c r="A395"/>
      <c r="B395" s="242"/>
      <c r="C395" s="268" t="s">
        <v>473</v>
      </c>
      <c r="D395" s="268"/>
      <c r="E395" s="268"/>
      <c r="F395" s="268"/>
      <c r="G395" s="268"/>
      <c r="H395" s="268"/>
      <c r="I395" s="268"/>
      <c r="J395" s="268"/>
      <c r="K395" s="268"/>
      <c r="L395" s="268"/>
      <c r="M395" s="268"/>
      <c r="N395" s="268"/>
      <c r="O395" s="268"/>
      <c r="P395" s="268"/>
      <c r="Q395" s="268"/>
      <c r="R395" s="268"/>
      <c r="S395" s="268"/>
      <c r="T395" s="268"/>
      <c r="U395" s="268"/>
      <c r="V395" s="268"/>
      <c r="W395" s="268"/>
      <c r="X395" s="269"/>
      <c r="Y395" s="262">
        <v>2606.18</v>
      </c>
      <c r="Z395" s="262"/>
      <c r="AA395" s="262"/>
      <c r="AB395" s="262"/>
      <c r="AC395" s="262"/>
      <c r="AD395" s="262"/>
      <c r="AE395" s="262"/>
      <c r="AF395" s="262"/>
      <c r="AG395" s="262"/>
      <c r="AH395" s="262"/>
      <c r="AI395" s="262"/>
      <c r="AJ395" s="262"/>
      <c r="AK395" s="262">
        <f t="shared" si="74"/>
        <v>1070.26</v>
      </c>
      <c r="AL395" s="262"/>
      <c r="AM395" s="262"/>
      <c r="AN395" s="262"/>
      <c r="AO395" s="262"/>
      <c r="AP395" s="262"/>
      <c r="AQ395" s="262"/>
      <c r="AR395" s="262"/>
      <c r="AS395" s="262"/>
      <c r="AT395" s="262"/>
      <c r="AU395" s="262"/>
      <c r="AV395" s="262">
        <v>892.88</v>
      </c>
      <c r="AW395" s="262"/>
      <c r="AX395" s="262"/>
      <c r="AY395" s="262"/>
      <c r="AZ395" s="262"/>
      <c r="BA395" s="262"/>
      <c r="BB395" s="262"/>
      <c r="BC395" s="262"/>
      <c r="BD395" s="262"/>
      <c r="BE395" s="262"/>
      <c r="BF395" s="262"/>
      <c r="BG395" s="262">
        <v>177.38</v>
      </c>
      <c r="BH395" s="262"/>
      <c r="BI395" s="262"/>
      <c r="BJ395" s="262"/>
      <c r="BK395" s="262"/>
      <c r="BL395" s="262"/>
      <c r="BM395" s="262"/>
      <c r="BN395" s="262"/>
      <c r="BO395" s="262"/>
      <c r="BP395" s="262"/>
      <c r="BQ395" s="262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5" customHeight="1">
      <c r="A396"/>
      <c r="B396" s="242"/>
      <c r="C396" s="268" t="s">
        <v>474</v>
      </c>
      <c r="D396" s="268"/>
      <c r="E396" s="268"/>
      <c r="F396" s="268"/>
      <c r="G396" s="268"/>
      <c r="H396" s="268"/>
      <c r="I396" s="268"/>
      <c r="J396" s="268"/>
      <c r="K396" s="268"/>
      <c r="L396" s="268"/>
      <c r="M396" s="268">
        <v>14.7</v>
      </c>
      <c r="N396" s="268"/>
      <c r="O396" s="268"/>
      <c r="P396" s="268"/>
      <c r="Q396" s="268"/>
      <c r="R396" s="268"/>
      <c r="S396" s="268"/>
      <c r="T396" s="268"/>
      <c r="U396" s="268"/>
      <c r="V396" s="268">
        <v>-3.8</v>
      </c>
      <c r="W396" s="268"/>
      <c r="X396" s="269"/>
      <c r="Y396" s="262">
        <v>15732.8</v>
      </c>
      <c r="Z396" s="262"/>
      <c r="AA396" s="262"/>
      <c r="AB396" s="262"/>
      <c r="AC396" s="262"/>
      <c r="AD396" s="262"/>
      <c r="AE396" s="262"/>
      <c r="AF396" s="262"/>
      <c r="AG396" s="262"/>
      <c r="AH396" s="262"/>
      <c r="AI396" s="262"/>
      <c r="AJ396" s="262"/>
      <c r="AK396" s="262">
        <f t="shared" si="74"/>
        <v>0</v>
      </c>
      <c r="AL396" s="262"/>
      <c r="AM396" s="262"/>
      <c r="AN396" s="262"/>
      <c r="AO396" s="262"/>
      <c r="AP396" s="262"/>
      <c r="AQ396" s="262"/>
      <c r="AR396" s="262"/>
      <c r="AS396" s="262"/>
      <c r="AT396" s="262"/>
      <c r="AU396" s="262"/>
      <c r="AV396" s="262">
        <v>0</v>
      </c>
      <c r="AW396" s="262"/>
      <c r="AX396" s="262"/>
      <c r="AY396" s="262"/>
      <c r="AZ396" s="262"/>
      <c r="BA396" s="262"/>
      <c r="BB396" s="262"/>
      <c r="BC396" s="262"/>
      <c r="BD396" s="262"/>
      <c r="BE396" s="262"/>
      <c r="BF396" s="262"/>
      <c r="BG396" s="262">
        <v>0</v>
      </c>
      <c r="BH396" s="262"/>
      <c r="BI396" s="262"/>
      <c r="BJ396" s="262"/>
      <c r="BK396" s="262"/>
      <c r="BL396" s="262"/>
      <c r="BM396" s="262"/>
      <c r="BN396" s="262"/>
      <c r="BO396" s="262"/>
      <c r="BP396" s="262"/>
      <c r="BQ396" s="262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5" customHeight="1">
      <c r="A397"/>
      <c r="B397" s="264"/>
      <c r="C397" s="265" t="s">
        <v>475</v>
      </c>
      <c r="D397" s="270"/>
      <c r="E397" s="270"/>
      <c r="F397" s="270"/>
      <c r="G397" s="270"/>
      <c r="H397" s="270"/>
      <c r="I397" s="270"/>
      <c r="J397" s="270"/>
      <c r="K397" s="270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70"/>
      <c r="X397" s="271"/>
      <c r="Y397" s="272">
        <f>Y388-SUM(Y389:AJ396)</f>
        <v>510684.4</v>
      </c>
      <c r="Z397" s="272"/>
      <c r="AA397" s="272"/>
      <c r="AB397" s="272"/>
      <c r="AC397" s="272"/>
      <c r="AD397" s="272"/>
      <c r="AE397" s="272"/>
      <c r="AF397" s="272"/>
      <c r="AG397" s="272"/>
      <c r="AH397" s="272"/>
      <c r="AI397" s="272"/>
      <c r="AJ397" s="272"/>
      <c r="AK397" s="267">
        <f t="shared" si="74"/>
        <v>49839.57</v>
      </c>
      <c r="AL397" s="267"/>
      <c r="AM397" s="267"/>
      <c r="AN397" s="267"/>
      <c r="AO397" s="267"/>
      <c r="AP397" s="267"/>
      <c r="AQ397" s="267"/>
      <c r="AR397" s="267"/>
      <c r="AS397" s="267"/>
      <c r="AT397" s="267"/>
      <c r="AU397" s="267"/>
      <c r="AV397" s="267">
        <f>AV388-SUM(AV389:BF396)</f>
        <v>1482.57</v>
      </c>
      <c r="AW397" s="267"/>
      <c r="AX397" s="267"/>
      <c r="AY397" s="267"/>
      <c r="AZ397" s="267"/>
      <c r="BA397" s="267"/>
      <c r="BB397" s="267"/>
      <c r="BC397" s="267"/>
      <c r="BD397" s="267"/>
      <c r="BE397" s="267"/>
      <c r="BF397" s="267"/>
      <c r="BG397" s="267">
        <f>BG388-SUM(BG389:BQ396)</f>
        <v>48357</v>
      </c>
      <c r="BH397" s="267"/>
      <c r="BI397" s="267"/>
      <c r="BJ397" s="267"/>
      <c r="BK397" s="267"/>
      <c r="BL397" s="267"/>
      <c r="BM397" s="267"/>
      <c r="BN397" s="267"/>
      <c r="BO397" s="267"/>
      <c r="BP397" s="267"/>
      <c r="BQ397" s="26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5" customHeight="1">
      <c r="A398"/>
      <c r="B398" s="273"/>
      <c r="C398" s="273"/>
      <c r="D398" s="273"/>
      <c r="E398" s="273"/>
      <c r="F398" s="273"/>
      <c r="G398" s="273"/>
      <c r="H398" s="273"/>
      <c r="I398" s="273"/>
      <c r="J398" s="273"/>
      <c r="K398" s="273"/>
      <c r="L398" s="273"/>
      <c r="M398" s="273"/>
      <c r="N398" s="273"/>
      <c r="O398" s="273"/>
      <c r="P398" s="273"/>
      <c r="Q398" s="273"/>
      <c r="R398" s="273"/>
      <c r="S398" s="273"/>
      <c r="T398" s="273"/>
      <c r="U398" s="273"/>
      <c r="V398" s="273"/>
      <c r="W398" s="273"/>
      <c r="X398" s="273"/>
      <c r="Y398" s="273"/>
      <c r="Z398" s="273"/>
      <c r="AA398" s="273"/>
      <c r="AB398" s="273"/>
      <c r="AC398" s="273"/>
      <c r="AD398" s="273"/>
      <c r="AE398" s="273"/>
      <c r="AF398" s="273"/>
      <c r="AG398" s="273"/>
      <c r="AH398" s="273"/>
      <c r="AI398" s="273"/>
      <c r="AJ398" s="273"/>
      <c r="AK398" s="273"/>
      <c r="AL398" s="273"/>
      <c r="AM398" s="273"/>
      <c r="AN398" s="273"/>
      <c r="AO398" s="273"/>
      <c r="AP398" s="273"/>
      <c r="AQ398" s="273"/>
      <c r="AR398" s="273"/>
      <c r="AS398" s="273"/>
      <c r="AT398" s="273"/>
      <c r="AU398" s="273"/>
      <c r="AV398" s="273"/>
      <c r="AW398" s="273"/>
      <c r="AX398" s="273"/>
      <c r="AY398" s="273"/>
      <c r="AZ398" s="273"/>
      <c r="BA398" s="273"/>
      <c r="BB398" s="273"/>
      <c r="BC398" s="273"/>
      <c r="BD398" s="273"/>
      <c r="BE398" s="273"/>
      <c r="BF398" s="273"/>
      <c r="BG398" s="273"/>
      <c r="BH398" s="273"/>
      <c r="BI398" s="273"/>
      <c r="BJ398" s="273"/>
      <c r="BK398" s="273"/>
      <c r="BL398" s="273"/>
      <c r="BM398" s="273"/>
      <c r="BN398" s="273"/>
      <c r="BO398" s="273"/>
      <c r="BP398" s="273"/>
      <c r="BQ398" s="274" t="s">
        <v>381</v>
      </c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5" customHeight="1">
      <c r="A399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8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5" customHeight="1">
      <c r="A400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8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8.25" customHeight="1">
      <c r="A40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8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="2" customFormat="1" ht="18.75" customHeight="1">
      <c r="A402" s="2" t="s">
        <v>476</v>
      </c>
    </row>
    <row r="403" spans="1:256" ht="15" customHeight="1">
      <c r="A403" s="4" t="s">
        <v>477</v>
      </c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 s="52" t="s">
        <v>478</v>
      </c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3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5" customHeight="1">
      <c r="A405"/>
      <c r="B405" s="5" t="s">
        <v>479</v>
      </c>
      <c r="C405" s="5"/>
      <c r="D405" s="5"/>
      <c r="E405" s="5"/>
      <c r="F405" s="5"/>
      <c r="G405" s="5" t="s">
        <v>480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 t="s">
        <v>481</v>
      </c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 t="s">
        <v>482</v>
      </c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5" customHeight="1">
      <c r="A406"/>
      <c r="B406" s="5"/>
      <c r="C406" s="5"/>
      <c r="D406" s="5"/>
      <c r="E406" s="5"/>
      <c r="F406" s="5"/>
      <c r="G406" s="275" t="s">
        <v>483</v>
      </c>
      <c r="H406" s="275"/>
      <c r="I406" s="275"/>
      <c r="J406" s="275"/>
      <c r="K406" s="275"/>
      <c r="L406" s="275"/>
      <c r="M406" s="275"/>
      <c r="N406" s="275" t="s">
        <v>484</v>
      </c>
      <c r="O406" s="275"/>
      <c r="P406" s="275"/>
      <c r="Q406" s="275"/>
      <c r="R406" s="275"/>
      <c r="S406" s="275"/>
      <c r="T406" s="275"/>
      <c r="U406" s="275" t="s">
        <v>485</v>
      </c>
      <c r="V406" s="275"/>
      <c r="W406" s="275"/>
      <c r="X406" s="275"/>
      <c r="Y406" s="275"/>
      <c r="Z406" s="275"/>
      <c r="AA406" s="275"/>
      <c r="AB406" s="275" t="s">
        <v>483</v>
      </c>
      <c r="AC406" s="275"/>
      <c r="AD406" s="275"/>
      <c r="AE406" s="275"/>
      <c r="AF406" s="275"/>
      <c r="AG406" s="275"/>
      <c r="AH406" s="275"/>
      <c r="AI406" s="275" t="s">
        <v>484</v>
      </c>
      <c r="AJ406" s="275"/>
      <c r="AK406" s="275"/>
      <c r="AL406" s="275"/>
      <c r="AM406" s="275"/>
      <c r="AN406" s="275"/>
      <c r="AO406" s="275"/>
      <c r="AP406" s="275" t="s">
        <v>485</v>
      </c>
      <c r="AQ406" s="275"/>
      <c r="AR406" s="275"/>
      <c r="AS406" s="275"/>
      <c r="AT406" s="275"/>
      <c r="AU406" s="275"/>
      <c r="AV406" s="275"/>
      <c r="AW406" s="275" t="s">
        <v>483</v>
      </c>
      <c r="AX406" s="275"/>
      <c r="AY406" s="275"/>
      <c r="AZ406" s="275"/>
      <c r="BA406" s="275"/>
      <c r="BB406" s="275"/>
      <c r="BC406" s="275"/>
      <c r="BD406" s="275" t="s">
        <v>484</v>
      </c>
      <c r="BE406" s="275"/>
      <c r="BF406" s="275"/>
      <c r="BG406" s="275"/>
      <c r="BH406" s="275"/>
      <c r="BI406" s="275"/>
      <c r="BJ406" s="275"/>
      <c r="BK406" s="275" t="s">
        <v>485</v>
      </c>
      <c r="BL406" s="275"/>
      <c r="BM406" s="275"/>
      <c r="BN406" s="275"/>
      <c r="BO406" s="275"/>
      <c r="BP406" s="275"/>
      <c r="BQ406" s="275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5" customHeight="1">
      <c r="A407"/>
      <c r="B407" s="5"/>
      <c r="C407" s="5"/>
      <c r="D407" s="5"/>
      <c r="E407" s="5"/>
      <c r="F407" s="5"/>
      <c r="G407" s="275"/>
      <c r="H407" s="275"/>
      <c r="I407" s="275"/>
      <c r="J407" s="275"/>
      <c r="K407" s="275"/>
      <c r="L407" s="275"/>
      <c r="M407" s="275"/>
      <c r="N407" s="275"/>
      <c r="O407" s="275"/>
      <c r="P407" s="275"/>
      <c r="Q407" s="275"/>
      <c r="R407" s="275"/>
      <c r="S407" s="275"/>
      <c r="T407" s="275"/>
      <c r="U407" s="275"/>
      <c r="V407" s="275"/>
      <c r="W407" s="275"/>
      <c r="X407" s="275"/>
      <c r="Y407" s="275"/>
      <c r="Z407" s="275"/>
      <c r="AA407" s="275"/>
      <c r="AB407" s="275"/>
      <c r="AC407" s="275"/>
      <c r="AD407" s="275"/>
      <c r="AE407" s="275"/>
      <c r="AF407" s="275"/>
      <c r="AG407" s="275"/>
      <c r="AH407" s="275"/>
      <c r="AI407" s="275"/>
      <c r="AJ407" s="275"/>
      <c r="AK407" s="275"/>
      <c r="AL407" s="275"/>
      <c r="AM407" s="275"/>
      <c r="AN407" s="275"/>
      <c r="AO407" s="275"/>
      <c r="AP407" s="275"/>
      <c r="AQ407" s="275"/>
      <c r="AR407" s="275"/>
      <c r="AS407" s="275"/>
      <c r="AT407" s="275"/>
      <c r="AU407" s="275"/>
      <c r="AV407" s="275"/>
      <c r="AW407" s="275"/>
      <c r="AX407" s="275"/>
      <c r="AY407" s="275"/>
      <c r="AZ407" s="275"/>
      <c r="BA407" s="275"/>
      <c r="BB407" s="275"/>
      <c r="BC407" s="275"/>
      <c r="BD407" s="275"/>
      <c r="BE407" s="275"/>
      <c r="BF407" s="275"/>
      <c r="BG407" s="275"/>
      <c r="BH407" s="275"/>
      <c r="BI407" s="275"/>
      <c r="BJ407" s="275"/>
      <c r="BK407" s="275"/>
      <c r="BL407" s="275"/>
      <c r="BM407" s="275"/>
      <c r="BN407" s="275"/>
      <c r="BO407" s="275"/>
      <c r="BP407" s="275"/>
      <c r="BQ407" s="275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5" customHeight="1">
      <c r="A408"/>
      <c r="B408" s="276" t="s">
        <v>486</v>
      </c>
      <c r="C408" s="276"/>
      <c r="D408" s="276"/>
      <c r="E408" s="276"/>
      <c r="F408" s="276"/>
      <c r="G408" s="39">
        <v>42.4</v>
      </c>
      <c r="H408" s="39"/>
      <c r="I408" s="39"/>
      <c r="J408" s="39"/>
      <c r="K408" s="39"/>
      <c r="L408" s="39"/>
      <c r="M408" s="39"/>
      <c r="N408" s="39">
        <v>42.4</v>
      </c>
      <c r="O408" s="39"/>
      <c r="P408" s="39"/>
      <c r="Q408" s="39"/>
      <c r="R408" s="39"/>
      <c r="S408" s="39"/>
      <c r="T408" s="39"/>
      <c r="U408" s="39">
        <v>100</v>
      </c>
      <c r="V408" s="39"/>
      <c r="W408" s="39"/>
      <c r="X408" s="39"/>
      <c r="Y408" s="39"/>
      <c r="Z408" s="39"/>
      <c r="AA408" s="39"/>
      <c r="AB408" s="39">
        <v>97.8</v>
      </c>
      <c r="AC408" s="39"/>
      <c r="AD408" s="39"/>
      <c r="AE408" s="39"/>
      <c r="AF408" s="39"/>
      <c r="AG408" s="39"/>
      <c r="AH408" s="39"/>
      <c r="AI408" s="39">
        <v>97.8</v>
      </c>
      <c r="AJ408" s="39"/>
      <c r="AK408" s="39"/>
      <c r="AL408" s="39"/>
      <c r="AM408" s="39"/>
      <c r="AN408" s="39"/>
      <c r="AO408" s="39"/>
      <c r="AP408" s="39">
        <v>100</v>
      </c>
      <c r="AQ408" s="39"/>
      <c r="AR408" s="39"/>
      <c r="AS408" s="39"/>
      <c r="AT408" s="39"/>
      <c r="AU408" s="39"/>
      <c r="AV408" s="39"/>
      <c r="AW408" s="39">
        <v>605</v>
      </c>
      <c r="AX408" s="39"/>
      <c r="AY408" s="39"/>
      <c r="AZ408" s="39"/>
      <c r="BA408" s="39"/>
      <c r="BB408" s="39"/>
      <c r="BC408" s="39"/>
      <c r="BD408" s="39">
        <v>579.6</v>
      </c>
      <c r="BE408" s="39"/>
      <c r="BF408" s="39"/>
      <c r="BG408" s="39"/>
      <c r="BH408" s="39"/>
      <c r="BI408" s="39"/>
      <c r="BJ408" s="39"/>
      <c r="BK408" s="39">
        <v>95.8</v>
      </c>
      <c r="BL408" s="39"/>
      <c r="BM408" s="39"/>
      <c r="BN408" s="39"/>
      <c r="BO408" s="39"/>
      <c r="BP408" s="39"/>
      <c r="BQ408" s="39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5" customHeight="1">
      <c r="A409"/>
      <c r="B409" s="277" t="s">
        <v>487</v>
      </c>
      <c r="C409" s="277"/>
      <c r="D409" s="277"/>
      <c r="E409" s="277"/>
      <c r="F409" s="277"/>
      <c r="G409" s="43">
        <v>42.4</v>
      </c>
      <c r="H409" s="43"/>
      <c r="I409" s="43"/>
      <c r="J409" s="43"/>
      <c r="K409" s="43"/>
      <c r="L409" s="43"/>
      <c r="M409" s="43"/>
      <c r="N409" s="43">
        <v>42.4</v>
      </c>
      <c r="O409" s="43"/>
      <c r="P409" s="43"/>
      <c r="Q409" s="43"/>
      <c r="R409" s="43"/>
      <c r="S409" s="43"/>
      <c r="T409" s="43"/>
      <c r="U409" s="43">
        <v>100</v>
      </c>
      <c r="V409" s="43"/>
      <c r="W409" s="43"/>
      <c r="X409" s="43"/>
      <c r="Y409" s="43"/>
      <c r="Z409" s="43"/>
      <c r="AA409" s="43"/>
      <c r="AB409" s="43">
        <v>97.8</v>
      </c>
      <c r="AC409" s="43"/>
      <c r="AD409" s="43"/>
      <c r="AE409" s="43"/>
      <c r="AF409" s="43"/>
      <c r="AG409" s="43"/>
      <c r="AH409" s="43"/>
      <c r="AI409" s="43">
        <v>97.8</v>
      </c>
      <c r="AJ409" s="43"/>
      <c r="AK409" s="43"/>
      <c r="AL409" s="43"/>
      <c r="AM409" s="43"/>
      <c r="AN409" s="43"/>
      <c r="AO409" s="43"/>
      <c r="AP409" s="43">
        <v>100</v>
      </c>
      <c r="AQ409" s="43"/>
      <c r="AR409" s="43"/>
      <c r="AS409" s="43"/>
      <c r="AT409" s="43"/>
      <c r="AU409" s="43"/>
      <c r="AV409" s="43"/>
      <c r="AW409" s="43">
        <v>605.3</v>
      </c>
      <c r="AX409" s="43"/>
      <c r="AY409" s="43"/>
      <c r="AZ409" s="43"/>
      <c r="BA409" s="43"/>
      <c r="BB409" s="43"/>
      <c r="BC409" s="43"/>
      <c r="BD409" s="43">
        <v>580.1</v>
      </c>
      <c r="BE409" s="43"/>
      <c r="BF409" s="43"/>
      <c r="BG409" s="43"/>
      <c r="BH409" s="43"/>
      <c r="BI409" s="43"/>
      <c r="BJ409" s="43"/>
      <c r="BK409" s="43">
        <v>95.8</v>
      </c>
      <c r="BL409" s="43"/>
      <c r="BM409" s="43"/>
      <c r="BN409" s="43"/>
      <c r="BO409" s="43"/>
      <c r="BP409" s="43"/>
      <c r="BQ409" s="43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5" customHeight="1">
      <c r="A410"/>
      <c r="B410" s="277" t="s">
        <v>488</v>
      </c>
      <c r="C410" s="277"/>
      <c r="D410" s="277"/>
      <c r="E410" s="277"/>
      <c r="F410" s="277"/>
      <c r="G410" s="43">
        <v>42.4</v>
      </c>
      <c r="H410" s="43"/>
      <c r="I410" s="43"/>
      <c r="J410" s="43"/>
      <c r="K410" s="43"/>
      <c r="L410" s="43"/>
      <c r="M410" s="43"/>
      <c r="N410" s="43">
        <v>42.4</v>
      </c>
      <c r="O410" s="43"/>
      <c r="P410" s="43"/>
      <c r="Q410" s="43"/>
      <c r="R410" s="43"/>
      <c r="S410" s="43"/>
      <c r="T410" s="43"/>
      <c r="U410" s="43">
        <v>100</v>
      </c>
      <c r="V410" s="43"/>
      <c r="W410" s="43"/>
      <c r="X410" s="43"/>
      <c r="Y410" s="43"/>
      <c r="Z410" s="43"/>
      <c r="AA410" s="43"/>
      <c r="AB410" s="43">
        <v>97.8</v>
      </c>
      <c r="AC410" s="43"/>
      <c r="AD410" s="43"/>
      <c r="AE410" s="43"/>
      <c r="AF410" s="43"/>
      <c r="AG410" s="43"/>
      <c r="AH410" s="43"/>
      <c r="AI410" s="43">
        <v>97.8</v>
      </c>
      <c r="AJ410" s="43"/>
      <c r="AK410" s="43"/>
      <c r="AL410" s="43"/>
      <c r="AM410" s="43"/>
      <c r="AN410" s="43"/>
      <c r="AO410" s="43"/>
      <c r="AP410" s="43">
        <v>100</v>
      </c>
      <c r="AQ410" s="43"/>
      <c r="AR410" s="43"/>
      <c r="AS410" s="43"/>
      <c r="AT410" s="43"/>
      <c r="AU410" s="43"/>
      <c r="AV410" s="43"/>
      <c r="AW410" s="43">
        <v>608.1</v>
      </c>
      <c r="AX410" s="43"/>
      <c r="AY410" s="43"/>
      <c r="AZ410" s="43"/>
      <c r="BA410" s="43"/>
      <c r="BB410" s="43"/>
      <c r="BC410" s="43"/>
      <c r="BD410" s="43">
        <v>583.3</v>
      </c>
      <c r="BE410" s="43"/>
      <c r="BF410" s="43"/>
      <c r="BG410" s="43"/>
      <c r="BH410" s="43"/>
      <c r="BI410" s="43"/>
      <c r="BJ410" s="43"/>
      <c r="BK410" s="43">
        <v>95.9</v>
      </c>
      <c r="BL410" s="43"/>
      <c r="BM410" s="43"/>
      <c r="BN410" s="43"/>
      <c r="BO410" s="43"/>
      <c r="BP410" s="43"/>
      <c r="BQ410" s="43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5" customHeight="1">
      <c r="A411"/>
      <c r="B411" s="277" t="s">
        <v>489</v>
      </c>
      <c r="C411" s="277"/>
      <c r="D411" s="277"/>
      <c r="E411" s="277"/>
      <c r="F411" s="277"/>
      <c r="G411" s="43">
        <v>43.5</v>
      </c>
      <c r="H411" s="43"/>
      <c r="I411" s="43"/>
      <c r="J411" s="43"/>
      <c r="K411" s="43"/>
      <c r="L411" s="43"/>
      <c r="M411" s="43"/>
      <c r="N411" s="43">
        <v>43.5</v>
      </c>
      <c r="O411" s="43"/>
      <c r="P411" s="43"/>
      <c r="Q411" s="43"/>
      <c r="R411" s="43"/>
      <c r="S411" s="43"/>
      <c r="T411" s="43"/>
      <c r="U411" s="43">
        <v>100</v>
      </c>
      <c r="V411" s="43"/>
      <c r="W411" s="43"/>
      <c r="X411" s="43"/>
      <c r="Y411" s="43"/>
      <c r="Z411" s="43"/>
      <c r="AA411" s="43"/>
      <c r="AB411" s="43">
        <v>94.9</v>
      </c>
      <c r="AC411" s="43"/>
      <c r="AD411" s="43"/>
      <c r="AE411" s="43"/>
      <c r="AF411" s="43"/>
      <c r="AG411" s="43"/>
      <c r="AH411" s="43"/>
      <c r="AI411" s="43">
        <v>94.9</v>
      </c>
      <c r="AJ411" s="43"/>
      <c r="AK411" s="43"/>
      <c r="AL411" s="43"/>
      <c r="AM411" s="43"/>
      <c r="AN411" s="43"/>
      <c r="AO411" s="43"/>
      <c r="AP411" s="43">
        <v>100</v>
      </c>
      <c r="AQ411" s="43"/>
      <c r="AR411" s="43"/>
      <c r="AS411" s="43"/>
      <c r="AT411" s="43"/>
      <c r="AU411" s="43"/>
      <c r="AV411" s="43"/>
      <c r="AW411" s="43">
        <v>602</v>
      </c>
      <c r="AX411" s="43"/>
      <c r="AY411" s="43"/>
      <c r="AZ411" s="43"/>
      <c r="BA411" s="43"/>
      <c r="BB411" s="43"/>
      <c r="BC411" s="43"/>
      <c r="BD411" s="43">
        <v>579.6</v>
      </c>
      <c r="BE411" s="43"/>
      <c r="BF411" s="43"/>
      <c r="BG411" s="43"/>
      <c r="BH411" s="43"/>
      <c r="BI411" s="43"/>
      <c r="BJ411" s="43"/>
      <c r="BK411" s="43">
        <v>96.3</v>
      </c>
      <c r="BL411" s="43"/>
      <c r="BM411" s="43"/>
      <c r="BN411" s="43"/>
      <c r="BO411" s="43"/>
      <c r="BP411" s="43"/>
      <c r="BQ411" s="43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5" customHeight="1">
      <c r="A412"/>
      <c r="B412" s="278" t="s">
        <v>490</v>
      </c>
      <c r="C412" s="278"/>
      <c r="D412" s="278"/>
      <c r="E412" s="278"/>
      <c r="F412" s="278"/>
      <c r="G412" s="237">
        <v>43.6</v>
      </c>
      <c r="H412" s="237"/>
      <c r="I412" s="237"/>
      <c r="J412" s="237"/>
      <c r="K412" s="237"/>
      <c r="L412" s="237"/>
      <c r="M412" s="237"/>
      <c r="N412" s="237">
        <v>43.6</v>
      </c>
      <c r="O412" s="237"/>
      <c r="P412" s="237"/>
      <c r="Q412" s="237"/>
      <c r="R412" s="237"/>
      <c r="S412" s="237"/>
      <c r="T412" s="237"/>
      <c r="U412" s="237">
        <v>100</v>
      </c>
      <c r="V412" s="237"/>
      <c r="W412" s="237"/>
      <c r="X412" s="237"/>
      <c r="Y412" s="237"/>
      <c r="Z412" s="237"/>
      <c r="AA412" s="237"/>
      <c r="AB412" s="237">
        <v>94.9</v>
      </c>
      <c r="AC412" s="237"/>
      <c r="AD412" s="237"/>
      <c r="AE412" s="237"/>
      <c r="AF412" s="237"/>
      <c r="AG412" s="237"/>
      <c r="AH412" s="237"/>
      <c r="AI412" s="237">
        <v>94.9</v>
      </c>
      <c r="AJ412" s="237"/>
      <c r="AK412" s="237"/>
      <c r="AL412" s="237"/>
      <c r="AM412" s="237"/>
      <c r="AN412" s="237"/>
      <c r="AO412" s="237"/>
      <c r="AP412" s="237">
        <v>100</v>
      </c>
      <c r="AQ412" s="237"/>
      <c r="AR412" s="237"/>
      <c r="AS412" s="237"/>
      <c r="AT412" s="237"/>
      <c r="AU412" s="237"/>
      <c r="AV412" s="237"/>
      <c r="AW412" s="237">
        <v>603.1</v>
      </c>
      <c r="AX412" s="237"/>
      <c r="AY412" s="237"/>
      <c r="AZ412" s="237"/>
      <c r="BA412" s="237"/>
      <c r="BB412" s="237"/>
      <c r="BC412" s="237"/>
      <c r="BD412" s="237">
        <v>597.9</v>
      </c>
      <c r="BE412" s="237"/>
      <c r="BF412" s="237"/>
      <c r="BG412" s="237"/>
      <c r="BH412" s="237"/>
      <c r="BI412" s="237"/>
      <c r="BJ412" s="237"/>
      <c r="BK412" s="237">
        <v>99.1</v>
      </c>
      <c r="BL412" s="237"/>
      <c r="BM412" s="237"/>
      <c r="BN412" s="237"/>
      <c r="BO412" s="237"/>
      <c r="BP412" s="237"/>
      <c r="BQ412" s="237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5" customHeight="1">
      <c r="A413"/>
      <c r="B413" s="7"/>
      <c r="C413" s="7"/>
      <c r="D413" s="7"/>
      <c r="E413" s="7"/>
      <c r="F413" s="7"/>
      <c r="G413" s="279"/>
      <c r="H413" s="279"/>
      <c r="I413" s="279"/>
      <c r="J413" s="279"/>
      <c r="K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  <c r="W413" s="279"/>
      <c r="X413" s="279"/>
      <c r="Y413" s="279"/>
      <c r="Z413" s="279"/>
      <c r="AA413" s="279"/>
      <c r="AB413" s="279"/>
      <c r="AC413" s="279"/>
      <c r="AD413" s="279"/>
      <c r="AE413" s="279"/>
      <c r="AF413" s="279"/>
      <c r="AG413" s="279"/>
      <c r="AH413" s="279"/>
      <c r="AI413" s="279"/>
      <c r="AJ413" s="279"/>
      <c r="AK413" s="279"/>
      <c r="AL413" s="279"/>
      <c r="AM413" s="279"/>
      <c r="AN413" s="279"/>
      <c r="AO413" s="279"/>
      <c r="AP413" s="279"/>
      <c r="AQ413" s="279"/>
      <c r="AR413" s="279"/>
      <c r="AS413" s="280"/>
      <c r="AT413" s="279"/>
      <c r="AU413" s="279"/>
      <c r="AV413"/>
      <c r="AW413" s="279"/>
      <c r="AX413"/>
      <c r="AY413" s="279"/>
      <c r="AZ413" s="279"/>
      <c r="BA413" s="279"/>
      <c r="BB413"/>
      <c r="BC413" s="279"/>
      <c r="BD413" s="279"/>
      <c r="BE413" s="279"/>
      <c r="BF413" s="279"/>
      <c r="BG413" s="279"/>
      <c r="BH413" s="279"/>
      <c r="BI413" s="279"/>
      <c r="BJ413" s="279"/>
      <c r="BK413" s="279"/>
      <c r="BL413" s="279"/>
      <c r="BM413" s="279"/>
      <c r="BN413" s="279"/>
      <c r="BO413" s="279"/>
      <c r="BP413" s="279"/>
      <c r="BQ413" s="281" t="s">
        <v>491</v>
      </c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5" spans="1:256" ht="15" customHeight="1">
      <c r="A415" s="4" t="s">
        <v>492</v>
      </c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 s="4" t="s">
        <v>493</v>
      </c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 s="52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3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 s="52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 s="52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3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 s="52" t="s">
        <v>494</v>
      </c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 s="52" t="s">
        <v>494</v>
      </c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5" customHeight="1">
      <c r="A418"/>
      <c r="B418" s="5" t="s">
        <v>495</v>
      </c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 t="s">
        <v>496</v>
      </c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/>
      <c r="AI418"/>
      <c r="AJ418"/>
      <c r="AK418"/>
      <c r="AL418" s="5" t="s">
        <v>495</v>
      </c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 t="s">
        <v>496</v>
      </c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5" customHeight="1">
      <c r="A419"/>
      <c r="B419" s="215" t="s">
        <v>497</v>
      </c>
      <c r="C419" s="215"/>
      <c r="D419" s="215"/>
      <c r="E419" s="215"/>
      <c r="F419" s="215"/>
      <c r="G419" s="215"/>
      <c r="H419" s="215"/>
      <c r="I419" s="215"/>
      <c r="J419" s="215"/>
      <c r="K419" s="215"/>
      <c r="L419" s="215"/>
      <c r="M419" s="215"/>
      <c r="N419" s="215"/>
      <c r="O419" s="215"/>
      <c r="P419" s="215"/>
      <c r="Q419" s="215"/>
      <c r="R419" s="215"/>
      <c r="S419" s="215"/>
      <c r="T419" s="215"/>
      <c r="U419" s="282">
        <v>1.51</v>
      </c>
      <c r="V419" s="282"/>
      <c r="W419" s="282"/>
      <c r="X419" s="282"/>
      <c r="Y419" s="282"/>
      <c r="Z419" s="282"/>
      <c r="AA419" s="282"/>
      <c r="AB419" s="282"/>
      <c r="AC419" s="282"/>
      <c r="AD419" s="282"/>
      <c r="AE419" s="282"/>
      <c r="AF419" s="282"/>
      <c r="AG419" s="282"/>
      <c r="AH419"/>
      <c r="AI419"/>
      <c r="AJ419"/>
      <c r="AK419"/>
      <c r="AL419" s="98" t="s">
        <v>498</v>
      </c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283">
        <v>1.06</v>
      </c>
      <c r="BF419" s="283"/>
      <c r="BG419" s="283"/>
      <c r="BH419" s="283"/>
      <c r="BI419" s="283"/>
      <c r="BJ419" s="283"/>
      <c r="BK419" s="283"/>
      <c r="BL419" s="283"/>
      <c r="BM419" s="283"/>
      <c r="BN419" s="283"/>
      <c r="BO419" s="283"/>
      <c r="BP419" s="283"/>
      <c r="BQ419" s="283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5" customHeight="1">
      <c r="A420"/>
      <c r="B420" s="284"/>
      <c r="C420" s="285" t="s">
        <v>499</v>
      </c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  <c r="N420" s="286"/>
      <c r="O420" s="286"/>
      <c r="P420" s="286"/>
      <c r="Q420" s="286"/>
      <c r="R420" s="286"/>
      <c r="S420" s="286"/>
      <c r="T420" s="287"/>
      <c r="U420" s="282">
        <v>0.35</v>
      </c>
      <c r="V420" s="282"/>
      <c r="W420" s="282"/>
      <c r="X420" s="282"/>
      <c r="Y420" s="282"/>
      <c r="Z420" s="282"/>
      <c r="AA420" s="282"/>
      <c r="AB420" s="282"/>
      <c r="AC420" s="282"/>
      <c r="AD420" s="282"/>
      <c r="AE420" s="282"/>
      <c r="AF420" s="282"/>
      <c r="AG420" s="282"/>
      <c r="AH420"/>
      <c r="AI420"/>
      <c r="AJ420"/>
      <c r="AK420"/>
      <c r="AL420" s="98" t="s">
        <v>500</v>
      </c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283">
        <v>0.13</v>
      </c>
      <c r="BF420" s="283"/>
      <c r="BG420" s="283"/>
      <c r="BH420" s="283"/>
      <c r="BI420" s="283"/>
      <c r="BJ420" s="283"/>
      <c r="BK420" s="283"/>
      <c r="BL420" s="283"/>
      <c r="BM420" s="283"/>
      <c r="BN420" s="283"/>
      <c r="BO420" s="283"/>
      <c r="BP420" s="283"/>
      <c r="BQ420" s="283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5" customHeight="1">
      <c r="A421"/>
      <c r="B421" s="284"/>
      <c r="C421" s="285" t="s">
        <v>501</v>
      </c>
      <c r="D421" s="286"/>
      <c r="E421" s="286"/>
      <c r="F421" s="286"/>
      <c r="G421" s="286"/>
      <c r="H421" s="286"/>
      <c r="I421" s="286"/>
      <c r="J421" s="286"/>
      <c r="K421" s="286"/>
      <c r="L421" s="286"/>
      <c r="M421" s="286"/>
      <c r="N421" s="286"/>
      <c r="O421" s="286"/>
      <c r="P421" s="286"/>
      <c r="Q421" s="286"/>
      <c r="R421" s="286"/>
      <c r="S421" s="286"/>
      <c r="T421" s="287"/>
      <c r="U421" s="282">
        <v>0.17</v>
      </c>
      <c r="V421" s="282"/>
      <c r="W421" s="282"/>
      <c r="X421" s="282"/>
      <c r="Y421" s="282"/>
      <c r="Z421" s="282"/>
      <c r="AA421" s="282"/>
      <c r="AB421" s="282"/>
      <c r="AC421" s="282"/>
      <c r="AD421" s="282"/>
      <c r="AE421" s="282"/>
      <c r="AF421" s="282"/>
      <c r="AG421" s="282"/>
      <c r="AH421"/>
      <c r="AI421"/>
      <c r="AJ421"/>
      <c r="AK421"/>
      <c r="AL421" s="98" t="s">
        <v>502</v>
      </c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  <c r="BC421" s="98"/>
      <c r="BD421" s="98"/>
      <c r="BE421" s="283">
        <v>0.73</v>
      </c>
      <c r="BF421" s="283"/>
      <c r="BG421" s="283"/>
      <c r="BH421" s="283"/>
      <c r="BI421" s="283"/>
      <c r="BJ421" s="283"/>
      <c r="BK421" s="283"/>
      <c r="BL421" s="283"/>
      <c r="BM421" s="283"/>
      <c r="BN421" s="283"/>
      <c r="BO421" s="283"/>
      <c r="BP421" s="283"/>
      <c r="BQ421" s="283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5" customHeight="1">
      <c r="A422"/>
      <c r="B422" s="284"/>
      <c r="C422" s="285" t="s">
        <v>503</v>
      </c>
      <c r="D422" s="286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7"/>
      <c r="U422" s="282">
        <v>0.16</v>
      </c>
      <c r="V422" s="282"/>
      <c r="W422" s="282"/>
      <c r="X422" s="282"/>
      <c r="Y422" s="282"/>
      <c r="Z422" s="282"/>
      <c r="AA422" s="282"/>
      <c r="AB422" s="282"/>
      <c r="AC422" s="282"/>
      <c r="AD422" s="282"/>
      <c r="AE422" s="282"/>
      <c r="AF422" s="282"/>
      <c r="AG422" s="282"/>
      <c r="AH422"/>
      <c r="AI422"/>
      <c r="AJ422"/>
      <c r="AK422"/>
      <c r="AL422" s="98" t="s">
        <v>504</v>
      </c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283">
        <v>0.32</v>
      </c>
      <c r="BF422" s="283"/>
      <c r="BG422" s="283"/>
      <c r="BH422" s="283"/>
      <c r="BI422" s="283"/>
      <c r="BJ422" s="283"/>
      <c r="BK422" s="283"/>
      <c r="BL422" s="283"/>
      <c r="BM422" s="283"/>
      <c r="BN422" s="283"/>
      <c r="BO422" s="283"/>
      <c r="BP422" s="283"/>
      <c r="BQ422" s="283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5" customHeight="1">
      <c r="A423"/>
      <c r="B423" s="284"/>
      <c r="C423" s="285" t="s">
        <v>505</v>
      </c>
      <c r="D423" s="286"/>
      <c r="E423" s="286"/>
      <c r="F423" s="286"/>
      <c r="G423" s="286"/>
      <c r="H423" s="286"/>
      <c r="I423" s="286"/>
      <c r="J423" s="286"/>
      <c r="K423" s="286"/>
      <c r="L423" s="286"/>
      <c r="M423" s="286"/>
      <c r="N423" s="286"/>
      <c r="O423" s="286"/>
      <c r="P423" s="286"/>
      <c r="Q423" s="286"/>
      <c r="R423" s="286"/>
      <c r="S423" s="286"/>
      <c r="T423" s="287"/>
      <c r="U423" s="282">
        <v>0.16</v>
      </c>
      <c r="V423" s="282"/>
      <c r="W423" s="282"/>
      <c r="X423" s="282"/>
      <c r="Y423" s="282"/>
      <c r="Z423" s="282"/>
      <c r="AA423" s="282"/>
      <c r="AB423" s="282"/>
      <c r="AC423" s="282"/>
      <c r="AD423" s="282"/>
      <c r="AE423" s="282"/>
      <c r="AF423" s="282"/>
      <c r="AG423" s="282"/>
      <c r="AH423"/>
      <c r="AI423"/>
      <c r="AJ423"/>
      <c r="AK423"/>
      <c r="AL423" s="98" t="s">
        <v>506</v>
      </c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  <c r="BC423" s="98"/>
      <c r="BD423" s="98"/>
      <c r="BE423" s="283" t="s">
        <v>507</v>
      </c>
      <c r="BF423" s="283"/>
      <c r="BG423" s="283"/>
      <c r="BH423" s="283"/>
      <c r="BI423" s="283"/>
      <c r="BJ423" s="283"/>
      <c r="BK423" s="283"/>
      <c r="BL423" s="283"/>
      <c r="BM423" s="283"/>
      <c r="BN423" s="283"/>
      <c r="BO423" s="283"/>
      <c r="BP423" s="283"/>
      <c r="BQ423" s="28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5" customHeight="1">
      <c r="A424"/>
      <c r="B424" s="284"/>
      <c r="C424" s="285" t="s">
        <v>508</v>
      </c>
      <c r="D424" s="286"/>
      <c r="E424" s="286"/>
      <c r="F424" s="286"/>
      <c r="G424" s="286"/>
      <c r="H424" s="286"/>
      <c r="I424" s="286"/>
      <c r="J424" s="286"/>
      <c r="K424" s="286"/>
      <c r="L424" s="286"/>
      <c r="M424" s="286"/>
      <c r="N424" s="286"/>
      <c r="O424" s="286"/>
      <c r="P424" s="286"/>
      <c r="Q424" s="286"/>
      <c r="R424" s="286"/>
      <c r="S424" s="286"/>
      <c r="T424" s="287"/>
      <c r="U424" s="282">
        <v>0.16</v>
      </c>
      <c r="V424" s="282"/>
      <c r="W424" s="282"/>
      <c r="X424" s="282"/>
      <c r="Y424" s="282"/>
      <c r="Z424" s="282"/>
      <c r="AA424" s="282"/>
      <c r="AB424" s="282"/>
      <c r="AC424" s="282"/>
      <c r="AD424" s="282"/>
      <c r="AE424" s="282"/>
      <c r="AF424" s="282"/>
      <c r="AG424" s="282"/>
      <c r="AH424"/>
      <c r="AI424"/>
      <c r="AJ424"/>
      <c r="AK424"/>
      <c r="AL424" s="98" t="s">
        <v>509</v>
      </c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  <c r="BC424" s="98"/>
      <c r="BD424" s="98"/>
      <c r="BE424" s="283" t="s">
        <v>507</v>
      </c>
      <c r="BF424" s="283"/>
      <c r="BG424" s="283"/>
      <c r="BH424" s="283"/>
      <c r="BI424" s="283"/>
      <c r="BJ424" s="283"/>
      <c r="BK424" s="283"/>
      <c r="BL424" s="283"/>
      <c r="BM424" s="283"/>
      <c r="BN424" s="283"/>
      <c r="BO424" s="283"/>
      <c r="BP424" s="283"/>
      <c r="BQ424" s="283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5" customHeight="1">
      <c r="A425"/>
      <c r="B425" s="284"/>
      <c r="C425" s="285" t="s">
        <v>510</v>
      </c>
      <c r="D425" s="286"/>
      <c r="E425" s="286"/>
      <c r="F425" s="286"/>
      <c r="G425" s="286"/>
      <c r="H425" s="286"/>
      <c r="I425" s="286"/>
      <c r="J425" s="286"/>
      <c r="K425" s="286"/>
      <c r="L425" s="286"/>
      <c r="M425" s="286"/>
      <c r="N425" s="286"/>
      <c r="O425" s="286"/>
      <c r="P425" s="286"/>
      <c r="Q425" s="286"/>
      <c r="R425" s="286"/>
      <c r="S425" s="286"/>
      <c r="T425" s="287"/>
      <c r="U425" s="282">
        <v>0.25</v>
      </c>
      <c r="V425" s="282"/>
      <c r="W425" s="282"/>
      <c r="X425" s="282"/>
      <c r="Y425" s="282"/>
      <c r="Z425" s="282"/>
      <c r="AA425" s="282"/>
      <c r="AB425" s="282"/>
      <c r="AC425" s="282"/>
      <c r="AD425" s="282"/>
      <c r="AE425" s="282"/>
      <c r="AF425" s="282"/>
      <c r="AG425" s="282"/>
      <c r="AH425"/>
      <c r="AI425"/>
      <c r="AJ425"/>
      <c r="AK425"/>
      <c r="AL425" s="98" t="s">
        <v>511</v>
      </c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283">
        <v>9.23</v>
      </c>
      <c r="BF425" s="283"/>
      <c r="BG425" s="283"/>
      <c r="BH425" s="283"/>
      <c r="BI425" s="283"/>
      <c r="BJ425" s="283"/>
      <c r="BK425" s="283"/>
      <c r="BL425" s="283"/>
      <c r="BM425" s="283"/>
      <c r="BN425" s="283"/>
      <c r="BO425" s="283"/>
      <c r="BP425" s="283"/>
      <c r="BQ425" s="283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5" customHeight="1">
      <c r="A426"/>
      <c r="B426" s="284"/>
      <c r="C426" s="285" t="s">
        <v>512</v>
      </c>
      <c r="D426" s="286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  <c r="O426" s="286"/>
      <c r="P426" s="286"/>
      <c r="Q426" s="286"/>
      <c r="R426" s="286"/>
      <c r="S426" s="286"/>
      <c r="T426" s="287"/>
      <c r="U426" s="282">
        <v>0.2</v>
      </c>
      <c r="V426" s="282"/>
      <c r="W426" s="282"/>
      <c r="X426" s="282"/>
      <c r="Y426" s="282"/>
      <c r="Z426" s="282"/>
      <c r="AA426" s="282"/>
      <c r="AB426" s="282"/>
      <c r="AC426" s="282"/>
      <c r="AD426" s="282"/>
      <c r="AE426" s="282"/>
      <c r="AF426" s="282"/>
      <c r="AG426" s="282"/>
      <c r="AH426"/>
      <c r="AI426"/>
      <c r="AJ426"/>
      <c r="AK426"/>
      <c r="AL426" s="98" t="s">
        <v>513</v>
      </c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283" t="s">
        <v>507</v>
      </c>
      <c r="BF426" s="283"/>
      <c r="BG426" s="283"/>
      <c r="BH426" s="283"/>
      <c r="BI426" s="283"/>
      <c r="BJ426" s="283"/>
      <c r="BK426" s="283"/>
      <c r="BL426" s="283"/>
      <c r="BM426" s="283"/>
      <c r="BN426" s="283"/>
      <c r="BO426" s="283"/>
      <c r="BP426" s="283"/>
      <c r="BQ426" s="283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5" customHeight="1">
      <c r="A427"/>
      <c r="B427" s="288"/>
      <c r="C427" s="285" t="s">
        <v>514</v>
      </c>
      <c r="D427" s="286"/>
      <c r="E427" s="286"/>
      <c r="F427" s="286"/>
      <c r="G427" s="286"/>
      <c r="H427" s="286"/>
      <c r="I427" s="286"/>
      <c r="J427" s="286"/>
      <c r="K427" s="286"/>
      <c r="L427" s="286"/>
      <c r="M427" s="286"/>
      <c r="N427" s="286"/>
      <c r="O427" s="286"/>
      <c r="P427" s="286"/>
      <c r="Q427" s="286"/>
      <c r="R427" s="286"/>
      <c r="S427" s="286"/>
      <c r="T427" s="287"/>
      <c r="U427" s="282">
        <v>0.06</v>
      </c>
      <c r="V427" s="282"/>
      <c r="W427" s="282"/>
      <c r="X427" s="282"/>
      <c r="Y427" s="282"/>
      <c r="Z427" s="282"/>
      <c r="AA427" s="282"/>
      <c r="AB427" s="282"/>
      <c r="AC427" s="282"/>
      <c r="AD427" s="282"/>
      <c r="AE427" s="282"/>
      <c r="AF427" s="282"/>
      <c r="AG427" s="282"/>
      <c r="AH427"/>
      <c r="AI427"/>
      <c r="AJ427"/>
      <c r="AK427"/>
      <c r="AL427" s="98" t="s">
        <v>515</v>
      </c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283" t="s">
        <v>507</v>
      </c>
      <c r="BF427" s="283"/>
      <c r="BG427" s="283"/>
      <c r="BH427" s="283"/>
      <c r="BI427" s="283"/>
      <c r="BJ427" s="283"/>
      <c r="BK427" s="283"/>
      <c r="BL427" s="283"/>
      <c r="BM427" s="283"/>
      <c r="BN427" s="283"/>
      <c r="BO427" s="283"/>
      <c r="BP427" s="283"/>
      <c r="BQ427" s="283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5" customHeight="1">
      <c r="A428"/>
      <c r="B428" s="215" t="s">
        <v>516</v>
      </c>
      <c r="C428" s="215"/>
      <c r="D428" s="215"/>
      <c r="E428" s="215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82">
        <v>2.89</v>
      </c>
      <c r="V428" s="282"/>
      <c r="W428" s="282"/>
      <c r="X428" s="282"/>
      <c r="Y428" s="282"/>
      <c r="Z428" s="282"/>
      <c r="AA428" s="282"/>
      <c r="AB428" s="282"/>
      <c r="AC428" s="282"/>
      <c r="AD428" s="282"/>
      <c r="AE428" s="282"/>
      <c r="AF428" s="282"/>
      <c r="AG428" s="282"/>
      <c r="AH428"/>
      <c r="AI428"/>
      <c r="AJ428"/>
      <c r="AK428"/>
      <c r="AL428" s="98" t="s">
        <v>517</v>
      </c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283" t="s">
        <v>507</v>
      </c>
      <c r="BF428" s="283"/>
      <c r="BG428" s="283"/>
      <c r="BH428" s="283"/>
      <c r="BI428" s="283"/>
      <c r="BJ428" s="283"/>
      <c r="BK428" s="283"/>
      <c r="BL428" s="283"/>
      <c r="BM428" s="283"/>
      <c r="BN428" s="283"/>
      <c r="BO428" s="283"/>
      <c r="BP428" s="283"/>
      <c r="BQ428" s="283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5" customHeight="1">
      <c r="A429"/>
      <c r="B429" s="284"/>
      <c r="C429" s="285" t="s">
        <v>518</v>
      </c>
      <c r="D429" s="286"/>
      <c r="E429" s="286"/>
      <c r="F429" s="286"/>
      <c r="G429" s="286"/>
      <c r="H429" s="286"/>
      <c r="I429" s="286"/>
      <c r="J429" s="286"/>
      <c r="K429" s="286"/>
      <c r="L429" s="286"/>
      <c r="M429" s="286"/>
      <c r="N429" s="286"/>
      <c r="O429" s="286"/>
      <c r="P429" s="286"/>
      <c r="Q429" s="286"/>
      <c r="R429" s="286"/>
      <c r="S429" s="286"/>
      <c r="T429" s="287"/>
      <c r="U429" s="282">
        <v>2.8</v>
      </c>
      <c r="V429" s="282"/>
      <c r="W429" s="282"/>
      <c r="X429" s="282"/>
      <c r="Y429" s="282"/>
      <c r="Z429" s="282"/>
      <c r="AA429" s="282"/>
      <c r="AB429" s="282"/>
      <c r="AC429" s="282"/>
      <c r="AD429" s="282"/>
      <c r="AE429" s="282"/>
      <c r="AF429" s="282"/>
      <c r="AG429" s="282"/>
      <c r="AH429"/>
      <c r="AI429"/>
      <c r="AJ429"/>
      <c r="AK429"/>
      <c r="AL429" s="98" t="s">
        <v>519</v>
      </c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/>
      <c r="BC429" s="98"/>
      <c r="BD429" s="98"/>
      <c r="BE429" s="283">
        <v>4.32</v>
      </c>
      <c r="BF429" s="283"/>
      <c r="BG429" s="283"/>
      <c r="BH429" s="283"/>
      <c r="BI429" s="283"/>
      <c r="BJ429" s="283"/>
      <c r="BK429" s="283"/>
      <c r="BL429" s="283"/>
      <c r="BM429" s="283"/>
      <c r="BN429" s="283"/>
      <c r="BO429" s="283"/>
      <c r="BP429" s="283"/>
      <c r="BQ429" s="283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5" customHeight="1">
      <c r="A430"/>
      <c r="B430" s="288"/>
      <c r="C430" s="285" t="s">
        <v>520</v>
      </c>
      <c r="D430" s="286"/>
      <c r="E430" s="286"/>
      <c r="F430" s="286"/>
      <c r="G430" s="286"/>
      <c r="H430" s="286"/>
      <c r="I430" s="286"/>
      <c r="J430" s="286"/>
      <c r="K430" s="286"/>
      <c r="L430" s="286"/>
      <c r="M430" s="286"/>
      <c r="N430" s="286"/>
      <c r="O430" s="286"/>
      <c r="P430" s="286"/>
      <c r="Q430" s="286"/>
      <c r="R430" s="286"/>
      <c r="S430" s="286"/>
      <c r="T430" s="287"/>
      <c r="U430" s="282">
        <v>0.09</v>
      </c>
      <c r="V430" s="282"/>
      <c r="W430" s="282"/>
      <c r="X430" s="282"/>
      <c r="Y430" s="282"/>
      <c r="Z430" s="282"/>
      <c r="AA430" s="282"/>
      <c r="AB430" s="282"/>
      <c r="AC430" s="282"/>
      <c r="AD430" s="282"/>
      <c r="AE430" s="282"/>
      <c r="AF430" s="282"/>
      <c r="AG430" s="282"/>
      <c r="AH430"/>
      <c r="AI430"/>
      <c r="AJ430"/>
      <c r="AK430"/>
      <c r="AL430" s="98" t="s">
        <v>521</v>
      </c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283" t="s">
        <v>507</v>
      </c>
      <c r="BF430" s="283"/>
      <c r="BG430" s="283"/>
      <c r="BH430" s="283"/>
      <c r="BI430" s="283"/>
      <c r="BJ430" s="283"/>
      <c r="BK430" s="283"/>
      <c r="BL430" s="283"/>
      <c r="BM430" s="283"/>
      <c r="BN430" s="283"/>
      <c r="BO430" s="283"/>
      <c r="BP430" s="283"/>
      <c r="BQ430" s="283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5" customHeight="1">
      <c r="A431"/>
      <c r="B431" s="215" t="s">
        <v>522</v>
      </c>
      <c r="C431" s="215"/>
      <c r="D431" s="215"/>
      <c r="E431" s="215"/>
      <c r="F431" s="215"/>
      <c r="G431" s="215"/>
      <c r="H431" s="215"/>
      <c r="I431" s="215"/>
      <c r="J431" s="215"/>
      <c r="K431" s="215"/>
      <c r="L431" s="215"/>
      <c r="M431" s="215"/>
      <c r="N431" s="215"/>
      <c r="O431" s="215"/>
      <c r="P431" s="215"/>
      <c r="Q431" s="215"/>
      <c r="R431" s="215"/>
      <c r="S431" s="215"/>
      <c r="T431" s="215"/>
      <c r="U431" s="282">
        <v>19.04</v>
      </c>
      <c r="V431" s="282"/>
      <c r="W431" s="282"/>
      <c r="X431" s="282"/>
      <c r="Y431" s="282"/>
      <c r="Z431" s="282"/>
      <c r="AA431" s="282"/>
      <c r="AB431" s="282"/>
      <c r="AC431" s="282"/>
      <c r="AD431" s="282"/>
      <c r="AE431" s="282"/>
      <c r="AF431" s="282"/>
      <c r="AG431" s="282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 s="52" t="s">
        <v>523</v>
      </c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5" customHeight="1">
      <c r="A432"/>
      <c r="B432" s="289"/>
      <c r="C432" s="285" t="s">
        <v>524</v>
      </c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7"/>
      <c r="U432" s="282">
        <v>19.04</v>
      </c>
      <c r="V432" s="282"/>
      <c r="W432" s="282"/>
      <c r="X432" s="282"/>
      <c r="Y432" s="282"/>
      <c r="Z432" s="282"/>
      <c r="AA432" s="282"/>
      <c r="AB432" s="282"/>
      <c r="AC432" s="282"/>
      <c r="AD432" s="282"/>
      <c r="AE432" s="282"/>
      <c r="AF432" s="282"/>
      <c r="AG432" s="28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5" customHeight="1">
      <c r="A433"/>
      <c r="B433" s="215" t="s">
        <v>525</v>
      </c>
      <c r="C433" s="215"/>
      <c r="D433" s="215"/>
      <c r="E433" s="215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82">
        <v>2.98</v>
      </c>
      <c r="V433" s="282"/>
      <c r="W433" s="282"/>
      <c r="X433" s="282"/>
      <c r="Y433" s="282"/>
      <c r="Z433" s="282"/>
      <c r="AA433" s="282"/>
      <c r="AB433" s="282"/>
      <c r="AC433" s="282"/>
      <c r="AD433" s="282"/>
      <c r="AE433" s="282"/>
      <c r="AF433" s="282"/>
      <c r="AG433" s="282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5" customHeight="1">
      <c r="A434"/>
      <c r="B434" s="284"/>
      <c r="C434" s="285" t="s">
        <v>526</v>
      </c>
      <c r="D434" s="286"/>
      <c r="E434" s="286"/>
      <c r="F434" s="286"/>
      <c r="G434" s="286"/>
      <c r="H434" s="286"/>
      <c r="I434" s="286"/>
      <c r="J434" s="286"/>
      <c r="K434" s="286">
        <v>27.84</v>
      </c>
      <c r="L434" s="286"/>
      <c r="M434" s="286"/>
      <c r="N434" s="286"/>
      <c r="O434" s="286"/>
      <c r="P434" s="286"/>
      <c r="Q434" s="286"/>
      <c r="R434" s="286"/>
      <c r="S434" s="286">
        <v>16.53</v>
      </c>
      <c r="T434" s="287"/>
      <c r="U434" s="282">
        <v>1.9</v>
      </c>
      <c r="V434" s="282"/>
      <c r="W434" s="282"/>
      <c r="X434" s="282"/>
      <c r="Y434" s="282"/>
      <c r="Z434" s="282"/>
      <c r="AA434" s="282"/>
      <c r="AB434" s="282"/>
      <c r="AC434" s="282"/>
      <c r="AD434" s="282"/>
      <c r="AE434" s="282"/>
      <c r="AF434" s="282"/>
      <c r="AG434" s="282"/>
      <c r="AH434"/>
      <c r="AI434" s="1">
        <v>11.76</v>
      </c>
      <c r="AJ434"/>
      <c r="AK434"/>
      <c r="AL434"/>
      <c r="AM434"/>
      <c r="AN434"/>
      <c r="AO434"/>
      <c r="AP434"/>
      <c r="AQ434" s="1">
        <v>5.32</v>
      </c>
      <c r="AR434"/>
      <c r="AS434"/>
      <c r="AT434"/>
      <c r="AU434"/>
      <c r="AV434"/>
      <c r="AW434"/>
      <c r="AX434"/>
      <c r="AY434" s="1">
        <v>48.31</v>
      </c>
      <c r="AZ434"/>
      <c r="BA434"/>
      <c r="BB434"/>
      <c r="BC434"/>
      <c r="BD434"/>
      <c r="BE434"/>
      <c r="BF434"/>
      <c r="BG434" s="1">
        <v>195.4</v>
      </c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5" customHeight="1">
      <c r="A435"/>
      <c r="B435" s="288"/>
      <c r="C435" s="285" t="s">
        <v>527</v>
      </c>
      <c r="D435" s="286"/>
      <c r="E435" s="286"/>
      <c r="F435" s="286"/>
      <c r="G435" s="286"/>
      <c r="H435" s="286"/>
      <c r="I435" s="286"/>
      <c r="J435" s="286"/>
      <c r="K435" s="286">
        <v>14.25</v>
      </c>
      <c r="L435" s="286"/>
      <c r="M435" s="286"/>
      <c r="N435" s="286"/>
      <c r="O435" s="286"/>
      <c r="P435" s="286"/>
      <c r="Q435" s="286"/>
      <c r="R435" s="286"/>
      <c r="S435" s="286">
        <v>8.46</v>
      </c>
      <c r="T435" s="287"/>
      <c r="U435" s="282">
        <v>1.08</v>
      </c>
      <c r="V435" s="282"/>
      <c r="W435" s="282"/>
      <c r="X435" s="282"/>
      <c r="Y435" s="282"/>
      <c r="Z435" s="282"/>
      <c r="AA435" s="282"/>
      <c r="AB435" s="282"/>
      <c r="AC435" s="282"/>
      <c r="AD435" s="282"/>
      <c r="AE435" s="282"/>
      <c r="AF435" s="282"/>
      <c r="AG435" s="282"/>
      <c r="AH435"/>
      <c r="AI435" s="1">
        <v>6.02</v>
      </c>
      <c r="AJ435"/>
      <c r="AK435"/>
      <c r="AL435"/>
      <c r="AM435"/>
      <c r="AN435"/>
      <c r="AO435"/>
      <c r="AP435"/>
      <c r="AQ435" s="1">
        <v>2.72</v>
      </c>
      <c r="AR435"/>
      <c r="AS435"/>
      <c r="AT435"/>
      <c r="AU435"/>
      <c r="AV435"/>
      <c r="AW435"/>
      <c r="AX435"/>
      <c r="AY435" s="1">
        <v>24.72</v>
      </c>
      <c r="AZ435"/>
      <c r="BA435"/>
      <c r="BB435"/>
      <c r="BC435"/>
      <c r="BD435"/>
      <c r="BE435"/>
      <c r="BF435"/>
      <c r="BG435" s="1">
        <v>100</v>
      </c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 s="52" t="s">
        <v>528</v>
      </c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8.75" customHeight="1">
      <c r="A437" s="2" t="s">
        <v>529</v>
      </c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3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5" customHeight="1">
      <c r="A439" s="4" t="s">
        <v>530</v>
      </c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 s="52" t="s">
        <v>531</v>
      </c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3.7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5" customHeight="1">
      <c r="A441"/>
      <c r="B441" s="5" t="s">
        <v>100</v>
      </c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290">
        <v>38991</v>
      </c>
      <c r="T441" s="290"/>
      <c r="U441" s="290"/>
      <c r="V441" s="290"/>
      <c r="W441" s="290"/>
      <c r="X441" s="290"/>
      <c r="Y441" s="290"/>
      <c r="Z441" s="290"/>
      <c r="AA441" s="290"/>
      <c r="AB441" s="290"/>
      <c r="AC441" s="290"/>
      <c r="AD441" s="290"/>
      <c r="AE441" s="290"/>
      <c r="AF441" s="290"/>
      <c r="AG441" s="290"/>
      <c r="AH441" s="290"/>
      <c r="AI441" s="290"/>
      <c r="AJ441" s="290">
        <v>41183</v>
      </c>
      <c r="AK441" s="290"/>
      <c r="AL441" s="290"/>
      <c r="AM441" s="290"/>
      <c r="AN441" s="290"/>
      <c r="AO441" s="290"/>
      <c r="AP441" s="290"/>
      <c r="AQ441" s="290"/>
      <c r="AR441" s="290"/>
      <c r="AS441" s="290"/>
      <c r="AT441" s="290"/>
      <c r="AU441" s="290"/>
      <c r="AV441" s="290"/>
      <c r="AW441" s="290"/>
      <c r="AX441" s="290"/>
      <c r="AY441" s="290"/>
      <c r="AZ441" s="290"/>
      <c r="BA441" s="290">
        <v>42644</v>
      </c>
      <c r="BB441" s="290"/>
      <c r="BC441" s="290"/>
      <c r="BD441" s="290"/>
      <c r="BE441" s="290"/>
      <c r="BF441" s="290"/>
      <c r="BG441" s="290"/>
      <c r="BH441" s="290"/>
      <c r="BI441" s="290"/>
      <c r="BJ441" s="290"/>
      <c r="BK441" s="290"/>
      <c r="BL441" s="290"/>
      <c r="BM441" s="290"/>
      <c r="BN441" s="290"/>
      <c r="BO441" s="290"/>
      <c r="BP441" s="290"/>
      <c r="BQ441" s="290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5" customHeight="1">
      <c r="A442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 t="s">
        <v>532</v>
      </c>
      <c r="T442" s="5"/>
      <c r="U442" s="5"/>
      <c r="V442" s="5"/>
      <c r="W442" s="5"/>
      <c r="X442" s="5"/>
      <c r="Y442" s="5"/>
      <c r="Z442" s="5" t="s">
        <v>533</v>
      </c>
      <c r="AA442" s="5"/>
      <c r="AB442" s="5"/>
      <c r="AC442" s="5"/>
      <c r="AD442" s="5"/>
      <c r="AE442" s="5"/>
      <c r="AF442" s="5"/>
      <c r="AG442" s="5"/>
      <c r="AH442" s="5"/>
      <c r="AI442" s="5"/>
      <c r="AJ442" s="5" t="s">
        <v>532</v>
      </c>
      <c r="AK442" s="5"/>
      <c r="AL442" s="5"/>
      <c r="AM442" s="5"/>
      <c r="AN442" s="5"/>
      <c r="AO442" s="5"/>
      <c r="AP442" s="5"/>
      <c r="AQ442" s="5" t="s">
        <v>533</v>
      </c>
      <c r="AR442" s="5"/>
      <c r="AS442" s="5"/>
      <c r="AT442" s="5"/>
      <c r="AU442" s="5"/>
      <c r="AV442" s="5"/>
      <c r="AW442" s="5"/>
      <c r="AX442" s="5"/>
      <c r="AY442" s="5"/>
      <c r="AZ442" s="5"/>
      <c r="BA442" s="5" t="s">
        <v>532</v>
      </c>
      <c r="BB442" s="5"/>
      <c r="BC442" s="5"/>
      <c r="BD442" s="5"/>
      <c r="BE442" s="5"/>
      <c r="BF442" s="5"/>
      <c r="BG442" s="5"/>
      <c r="BH442" s="5" t="s">
        <v>533</v>
      </c>
      <c r="BI442" s="5"/>
      <c r="BJ442" s="5"/>
      <c r="BK442" s="5"/>
      <c r="BL442" s="5"/>
      <c r="BM442" s="5"/>
      <c r="BN442" s="5"/>
      <c r="BO442" s="5"/>
      <c r="BP442" s="5"/>
      <c r="BQ442" s="5"/>
      <c r="BR442"/>
      <c r="BS442" s="291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5" customHeight="1">
      <c r="A443"/>
      <c r="B443" s="5" t="s">
        <v>534</v>
      </c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292">
        <f>SUM(S444:Y460)</f>
        <v>2618</v>
      </c>
      <c r="T443" s="292"/>
      <c r="U443" s="292"/>
      <c r="V443" s="292"/>
      <c r="W443" s="292"/>
      <c r="X443" s="292"/>
      <c r="Y443" s="292"/>
      <c r="Z443" s="252">
        <f>SUM(Z444:AI460)</f>
        <v>19574</v>
      </c>
      <c r="AA443" s="252"/>
      <c r="AB443" s="252"/>
      <c r="AC443" s="252"/>
      <c r="AD443" s="252"/>
      <c r="AE443" s="252"/>
      <c r="AF443" s="252"/>
      <c r="AG443" s="252"/>
      <c r="AH443" s="252"/>
      <c r="AI443" s="252"/>
      <c r="AJ443" s="252">
        <f>SUM(AJ444:AP460)</f>
        <v>2560</v>
      </c>
      <c r="AK443" s="252"/>
      <c r="AL443" s="252"/>
      <c r="AM443" s="252"/>
      <c r="AN443" s="252"/>
      <c r="AO443" s="252"/>
      <c r="AP443" s="252"/>
      <c r="AQ443" s="252">
        <f>SUM(AQ444:AZ460)</f>
        <v>20141</v>
      </c>
      <c r="AR443" s="252"/>
      <c r="AS443" s="252"/>
      <c r="AT443" s="252"/>
      <c r="AU443" s="252"/>
      <c r="AV443" s="252"/>
      <c r="AW443" s="252"/>
      <c r="AX443" s="252"/>
      <c r="AY443" s="252"/>
      <c r="AZ443" s="252"/>
      <c r="BA443" s="252">
        <f>SUM(BA444:BG460)</f>
        <v>2509</v>
      </c>
      <c r="BB443" s="252"/>
      <c r="BC443" s="252"/>
      <c r="BD443" s="252"/>
      <c r="BE443" s="252"/>
      <c r="BF443" s="252"/>
      <c r="BG443" s="252"/>
      <c r="BH443" s="252">
        <f>SUM(BH444:BQ460)</f>
        <v>20643</v>
      </c>
      <c r="BI443" s="252"/>
      <c r="BJ443" s="252"/>
      <c r="BK443" s="252"/>
      <c r="BL443" s="252"/>
      <c r="BM443" s="252"/>
      <c r="BN443" s="252"/>
      <c r="BO443" s="252"/>
      <c r="BP443" s="252"/>
      <c r="BQ443" s="252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5" customHeight="1">
      <c r="A444"/>
      <c r="B444" s="293" t="s">
        <v>535</v>
      </c>
      <c r="C444" s="293"/>
      <c r="D444" s="293"/>
      <c r="E444" s="293"/>
      <c r="F444" s="293"/>
      <c r="G444" s="293"/>
      <c r="H444" s="293"/>
      <c r="I444" s="293"/>
      <c r="J444" s="293"/>
      <c r="K444" s="293"/>
      <c r="L444" s="293"/>
      <c r="M444" s="293"/>
      <c r="N444" s="293"/>
      <c r="O444" s="293"/>
      <c r="P444" s="293"/>
      <c r="Q444" s="293"/>
      <c r="R444" s="293"/>
      <c r="S444" s="294">
        <v>14</v>
      </c>
      <c r="T444" s="294"/>
      <c r="U444" s="294"/>
      <c r="V444" s="294"/>
      <c r="W444" s="294"/>
      <c r="X444" s="294"/>
      <c r="Y444" s="294"/>
      <c r="Z444" s="250">
        <v>159</v>
      </c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94">
        <v>18</v>
      </c>
      <c r="AK444" s="294"/>
      <c r="AL444" s="294"/>
      <c r="AM444" s="294"/>
      <c r="AN444" s="294"/>
      <c r="AO444" s="294"/>
      <c r="AP444" s="294"/>
      <c r="AQ444" s="250">
        <v>317</v>
      </c>
      <c r="AR444" s="250"/>
      <c r="AS444" s="250"/>
      <c r="AT444" s="250"/>
      <c r="AU444" s="250"/>
      <c r="AV444" s="250"/>
      <c r="AW444" s="250"/>
      <c r="AX444" s="250"/>
      <c r="AY444" s="250"/>
      <c r="AZ444" s="250"/>
      <c r="BA444" s="294">
        <v>23</v>
      </c>
      <c r="BB444" s="294"/>
      <c r="BC444" s="294"/>
      <c r="BD444" s="294"/>
      <c r="BE444" s="294"/>
      <c r="BF444" s="294"/>
      <c r="BG444" s="294"/>
      <c r="BH444" s="250">
        <v>159</v>
      </c>
      <c r="BI444" s="250"/>
      <c r="BJ444" s="250"/>
      <c r="BK444" s="250"/>
      <c r="BL444" s="250"/>
      <c r="BM444" s="250"/>
      <c r="BN444" s="250"/>
      <c r="BO444" s="250"/>
      <c r="BP444" s="250"/>
      <c r="BQ444" s="250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5" customHeight="1">
      <c r="A445"/>
      <c r="B445" s="295" t="s">
        <v>536</v>
      </c>
      <c r="C445" s="295"/>
      <c r="D445" s="295"/>
      <c r="E445" s="295"/>
      <c r="F445" s="295"/>
      <c r="G445" s="295"/>
      <c r="H445" s="295"/>
      <c r="I445" s="295"/>
      <c r="J445" s="295"/>
      <c r="K445" s="295"/>
      <c r="L445" s="295"/>
      <c r="M445" s="295"/>
      <c r="N445" s="295"/>
      <c r="O445" s="295"/>
      <c r="P445" s="295"/>
      <c r="Q445" s="295"/>
      <c r="R445" s="295"/>
      <c r="S445" s="296" t="s">
        <v>507</v>
      </c>
      <c r="T445" s="296"/>
      <c r="U445" s="296"/>
      <c r="V445" s="296"/>
      <c r="W445" s="296"/>
      <c r="X445" s="296"/>
      <c r="Y445" s="296"/>
      <c r="Z445" s="251" t="s">
        <v>507</v>
      </c>
      <c r="AA445" s="251"/>
      <c r="AB445" s="251"/>
      <c r="AC445" s="251"/>
      <c r="AD445" s="251"/>
      <c r="AE445" s="251"/>
      <c r="AF445" s="251"/>
      <c r="AG445" s="251"/>
      <c r="AH445" s="251"/>
      <c r="AI445" s="251"/>
      <c r="AJ445" s="296" t="s">
        <v>507</v>
      </c>
      <c r="AK445" s="296"/>
      <c r="AL445" s="296"/>
      <c r="AM445" s="296"/>
      <c r="AN445" s="296"/>
      <c r="AO445" s="296"/>
      <c r="AP445" s="296"/>
      <c r="AQ445" s="251" t="s">
        <v>507</v>
      </c>
      <c r="AR445" s="251"/>
      <c r="AS445" s="251"/>
      <c r="AT445" s="251"/>
      <c r="AU445" s="251"/>
      <c r="AV445" s="251"/>
      <c r="AW445" s="251"/>
      <c r="AX445" s="251"/>
      <c r="AY445" s="251"/>
      <c r="AZ445" s="251"/>
      <c r="BA445" s="296" t="s">
        <v>507</v>
      </c>
      <c r="BB445" s="296"/>
      <c r="BC445" s="296"/>
      <c r="BD445" s="296"/>
      <c r="BE445" s="296"/>
      <c r="BF445" s="296"/>
      <c r="BG445" s="296"/>
      <c r="BH445" s="251" t="s">
        <v>507</v>
      </c>
      <c r="BI445" s="251"/>
      <c r="BJ445" s="251"/>
      <c r="BK445" s="251"/>
      <c r="BL445" s="251"/>
      <c r="BM445" s="251"/>
      <c r="BN445" s="251"/>
      <c r="BO445" s="251"/>
      <c r="BP445" s="251"/>
      <c r="BQ445" s="251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5" customHeight="1">
      <c r="A446"/>
      <c r="B446" s="297" t="s">
        <v>537</v>
      </c>
      <c r="C446" s="297"/>
      <c r="D446" s="297"/>
      <c r="E446" s="297"/>
      <c r="F446" s="297"/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6">
        <v>307</v>
      </c>
      <c r="T446" s="296"/>
      <c r="U446" s="296"/>
      <c r="V446" s="296"/>
      <c r="W446" s="296"/>
      <c r="X446" s="296"/>
      <c r="Y446" s="296"/>
      <c r="Z446" s="251">
        <v>1946</v>
      </c>
      <c r="AA446" s="251"/>
      <c r="AB446" s="251"/>
      <c r="AC446" s="251"/>
      <c r="AD446" s="251"/>
      <c r="AE446" s="251"/>
      <c r="AF446" s="251"/>
      <c r="AG446" s="251"/>
      <c r="AH446" s="251"/>
      <c r="AI446" s="251"/>
      <c r="AJ446" s="296">
        <v>276</v>
      </c>
      <c r="AK446" s="296"/>
      <c r="AL446" s="296"/>
      <c r="AM446" s="296"/>
      <c r="AN446" s="296"/>
      <c r="AO446" s="296"/>
      <c r="AP446" s="296"/>
      <c r="AQ446" s="251">
        <v>1812</v>
      </c>
      <c r="AR446" s="251"/>
      <c r="AS446" s="251"/>
      <c r="AT446" s="251"/>
      <c r="AU446" s="251"/>
      <c r="AV446" s="251"/>
      <c r="AW446" s="251"/>
      <c r="AX446" s="251"/>
      <c r="AY446" s="251"/>
      <c r="AZ446" s="251"/>
      <c r="BA446" s="296">
        <v>241</v>
      </c>
      <c r="BB446" s="296"/>
      <c r="BC446" s="296"/>
      <c r="BD446" s="296"/>
      <c r="BE446" s="296"/>
      <c r="BF446" s="296"/>
      <c r="BG446" s="296"/>
      <c r="BH446" s="251">
        <v>1676</v>
      </c>
      <c r="BI446" s="251"/>
      <c r="BJ446" s="251"/>
      <c r="BK446" s="251"/>
      <c r="BL446" s="251"/>
      <c r="BM446" s="251"/>
      <c r="BN446" s="251"/>
      <c r="BO446" s="251"/>
      <c r="BP446" s="251"/>
      <c r="BQ446" s="251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5" customHeight="1">
      <c r="A447"/>
      <c r="B447" s="298" t="s">
        <v>538</v>
      </c>
      <c r="C447" s="298"/>
      <c r="D447" s="298"/>
      <c r="E447" s="298"/>
      <c r="F447" s="298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6">
        <v>248</v>
      </c>
      <c r="T447" s="296"/>
      <c r="U447" s="296"/>
      <c r="V447" s="296"/>
      <c r="W447" s="296"/>
      <c r="X447" s="296"/>
      <c r="Y447" s="296"/>
      <c r="Z447" s="251">
        <v>3932</v>
      </c>
      <c r="AA447" s="251"/>
      <c r="AB447" s="251"/>
      <c r="AC447" s="251"/>
      <c r="AD447" s="251"/>
      <c r="AE447" s="251"/>
      <c r="AF447" s="251"/>
      <c r="AG447" s="251"/>
      <c r="AH447" s="251"/>
      <c r="AI447" s="251"/>
      <c r="AJ447" s="296">
        <v>245</v>
      </c>
      <c r="AK447" s="296"/>
      <c r="AL447" s="296"/>
      <c r="AM447" s="296"/>
      <c r="AN447" s="296"/>
      <c r="AO447" s="296"/>
      <c r="AP447" s="296"/>
      <c r="AQ447" s="251">
        <v>3422</v>
      </c>
      <c r="AR447" s="251"/>
      <c r="AS447" s="251"/>
      <c r="AT447" s="251"/>
      <c r="AU447" s="251"/>
      <c r="AV447" s="251"/>
      <c r="AW447" s="251"/>
      <c r="AX447" s="251"/>
      <c r="AY447" s="251"/>
      <c r="AZ447" s="251"/>
      <c r="BA447" s="296">
        <v>241</v>
      </c>
      <c r="BB447" s="296"/>
      <c r="BC447" s="296"/>
      <c r="BD447" s="296"/>
      <c r="BE447" s="296"/>
      <c r="BF447" s="296"/>
      <c r="BG447" s="296"/>
      <c r="BH447" s="251">
        <v>3743</v>
      </c>
      <c r="BI447" s="251"/>
      <c r="BJ447" s="251"/>
      <c r="BK447" s="251"/>
      <c r="BL447" s="251"/>
      <c r="BM447" s="251"/>
      <c r="BN447" s="251"/>
      <c r="BO447" s="251"/>
      <c r="BP447" s="251"/>
      <c r="BQ447" s="251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5" customHeight="1">
      <c r="A448"/>
      <c r="B448" s="298" t="s">
        <v>539</v>
      </c>
      <c r="C448" s="298"/>
      <c r="D448" s="298"/>
      <c r="E448" s="298"/>
      <c r="F448" s="298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6">
        <v>2</v>
      </c>
      <c r="T448" s="296"/>
      <c r="U448" s="296"/>
      <c r="V448" s="296"/>
      <c r="W448" s="296"/>
      <c r="X448" s="296"/>
      <c r="Y448" s="296"/>
      <c r="Z448" s="251">
        <v>146</v>
      </c>
      <c r="AA448" s="251"/>
      <c r="AB448" s="251"/>
      <c r="AC448" s="251"/>
      <c r="AD448" s="251"/>
      <c r="AE448" s="251"/>
      <c r="AF448" s="251"/>
      <c r="AG448" s="251"/>
      <c r="AH448" s="251"/>
      <c r="AI448" s="251"/>
      <c r="AJ448" s="296">
        <v>4</v>
      </c>
      <c r="AK448" s="296"/>
      <c r="AL448" s="296"/>
      <c r="AM448" s="296"/>
      <c r="AN448" s="296"/>
      <c r="AO448" s="296"/>
      <c r="AP448" s="296"/>
      <c r="AQ448" s="251">
        <v>157</v>
      </c>
      <c r="AR448" s="251"/>
      <c r="AS448" s="251"/>
      <c r="AT448" s="251"/>
      <c r="AU448" s="251"/>
      <c r="AV448" s="251"/>
      <c r="AW448" s="251"/>
      <c r="AX448" s="251"/>
      <c r="AY448" s="251"/>
      <c r="AZ448" s="251"/>
      <c r="BA448" s="296">
        <v>4</v>
      </c>
      <c r="BB448" s="296"/>
      <c r="BC448" s="296"/>
      <c r="BD448" s="296"/>
      <c r="BE448" s="296"/>
      <c r="BF448" s="296"/>
      <c r="BG448" s="296"/>
      <c r="BH448" s="251">
        <v>89</v>
      </c>
      <c r="BI448" s="251"/>
      <c r="BJ448" s="251"/>
      <c r="BK448" s="251"/>
      <c r="BL448" s="251"/>
      <c r="BM448" s="251"/>
      <c r="BN448" s="251"/>
      <c r="BO448" s="251"/>
      <c r="BP448" s="251"/>
      <c r="BQ448" s="251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5" customHeight="1">
      <c r="A449"/>
      <c r="B449" s="298" t="s">
        <v>540</v>
      </c>
      <c r="C449" s="298"/>
      <c r="D449" s="298"/>
      <c r="E449" s="298"/>
      <c r="F449" s="298"/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6">
        <v>14</v>
      </c>
      <c r="T449" s="296"/>
      <c r="U449" s="296"/>
      <c r="V449" s="296"/>
      <c r="W449" s="296"/>
      <c r="X449" s="296"/>
      <c r="Y449" s="296"/>
      <c r="Z449" s="251">
        <v>94</v>
      </c>
      <c r="AA449" s="251"/>
      <c r="AB449" s="251"/>
      <c r="AC449" s="251"/>
      <c r="AD449" s="251"/>
      <c r="AE449" s="251"/>
      <c r="AF449" s="251"/>
      <c r="AG449" s="251"/>
      <c r="AH449" s="251"/>
      <c r="AI449" s="251"/>
      <c r="AJ449" s="296">
        <v>19</v>
      </c>
      <c r="AK449" s="296"/>
      <c r="AL449" s="296"/>
      <c r="AM449" s="296"/>
      <c r="AN449" s="296"/>
      <c r="AO449" s="296"/>
      <c r="AP449" s="296"/>
      <c r="AQ449" s="251">
        <v>92</v>
      </c>
      <c r="AR449" s="251"/>
      <c r="AS449" s="251"/>
      <c r="AT449" s="251"/>
      <c r="AU449" s="251"/>
      <c r="AV449" s="251"/>
      <c r="AW449" s="251"/>
      <c r="AX449" s="251"/>
      <c r="AY449" s="251"/>
      <c r="AZ449" s="251"/>
      <c r="BA449" s="296">
        <v>20</v>
      </c>
      <c r="BB449" s="296"/>
      <c r="BC449" s="296"/>
      <c r="BD449" s="296"/>
      <c r="BE449" s="296"/>
      <c r="BF449" s="296"/>
      <c r="BG449" s="296"/>
      <c r="BH449" s="251">
        <v>94</v>
      </c>
      <c r="BI449" s="251"/>
      <c r="BJ449" s="251"/>
      <c r="BK449" s="251"/>
      <c r="BL449" s="251"/>
      <c r="BM449" s="251"/>
      <c r="BN449" s="251"/>
      <c r="BO449" s="251"/>
      <c r="BP449" s="251"/>
      <c r="BQ449" s="251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5" customHeight="1">
      <c r="A450"/>
      <c r="B450" s="298" t="s">
        <v>541</v>
      </c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6">
        <v>37</v>
      </c>
      <c r="T450" s="296"/>
      <c r="U450" s="296"/>
      <c r="V450" s="296"/>
      <c r="W450" s="296"/>
      <c r="X450" s="296"/>
      <c r="Y450" s="296"/>
      <c r="Z450" s="251">
        <v>732</v>
      </c>
      <c r="AA450" s="251"/>
      <c r="AB450" s="251"/>
      <c r="AC450" s="251"/>
      <c r="AD450" s="251"/>
      <c r="AE450" s="251"/>
      <c r="AF450" s="251"/>
      <c r="AG450" s="251"/>
      <c r="AH450" s="251"/>
      <c r="AI450" s="251"/>
      <c r="AJ450" s="296">
        <v>33</v>
      </c>
      <c r="AK450" s="296"/>
      <c r="AL450" s="296"/>
      <c r="AM450" s="296"/>
      <c r="AN450" s="296"/>
      <c r="AO450" s="296"/>
      <c r="AP450" s="296"/>
      <c r="AQ450" s="251">
        <v>680</v>
      </c>
      <c r="AR450" s="251"/>
      <c r="AS450" s="251"/>
      <c r="AT450" s="251"/>
      <c r="AU450" s="251"/>
      <c r="AV450" s="251"/>
      <c r="AW450" s="251"/>
      <c r="AX450" s="251"/>
      <c r="AY450" s="251"/>
      <c r="AZ450" s="251"/>
      <c r="BA450" s="296">
        <v>32</v>
      </c>
      <c r="BB450" s="296"/>
      <c r="BC450" s="296"/>
      <c r="BD450" s="296"/>
      <c r="BE450" s="296"/>
      <c r="BF450" s="296"/>
      <c r="BG450" s="296"/>
      <c r="BH450" s="251">
        <v>538</v>
      </c>
      <c r="BI450" s="251"/>
      <c r="BJ450" s="251"/>
      <c r="BK450" s="251"/>
      <c r="BL450" s="251"/>
      <c r="BM450" s="251"/>
      <c r="BN450" s="251"/>
      <c r="BO450" s="251"/>
      <c r="BP450" s="251"/>
      <c r="BQ450" s="251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5" customHeight="1">
      <c r="A451"/>
      <c r="B451" s="298" t="s">
        <v>542</v>
      </c>
      <c r="C451" s="298"/>
      <c r="D451" s="298"/>
      <c r="E451" s="298"/>
      <c r="F451" s="298"/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6">
        <v>729</v>
      </c>
      <c r="T451" s="296"/>
      <c r="U451" s="296"/>
      <c r="V451" s="296"/>
      <c r="W451" s="296"/>
      <c r="X451" s="296"/>
      <c r="Y451" s="296"/>
      <c r="Z451" s="251">
        <v>3994</v>
      </c>
      <c r="AA451" s="251"/>
      <c r="AB451" s="251"/>
      <c r="AC451" s="251"/>
      <c r="AD451" s="251"/>
      <c r="AE451" s="251"/>
      <c r="AF451" s="251"/>
      <c r="AG451" s="251"/>
      <c r="AH451" s="251"/>
      <c r="AI451" s="251"/>
      <c r="AJ451" s="296">
        <v>661</v>
      </c>
      <c r="AK451" s="296"/>
      <c r="AL451" s="296"/>
      <c r="AM451" s="296"/>
      <c r="AN451" s="296"/>
      <c r="AO451" s="296"/>
      <c r="AP451" s="296"/>
      <c r="AQ451" s="251">
        <v>4257</v>
      </c>
      <c r="AR451" s="251"/>
      <c r="AS451" s="251"/>
      <c r="AT451" s="251"/>
      <c r="AU451" s="251"/>
      <c r="AV451" s="251"/>
      <c r="AW451" s="251"/>
      <c r="AX451" s="251"/>
      <c r="AY451" s="251"/>
      <c r="AZ451" s="251"/>
      <c r="BA451" s="296">
        <v>640</v>
      </c>
      <c r="BB451" s="296"/>
      <c r="BC451" s="296"/>
      <c r="BD451" s="296"/>
      <c r="BE451" s="296"/>
      <c r="BF451" s="296"/>
      <c r="BG451" s="296"/>
      <c r="BH451" s="251">
        <v>3961</v>
      </c>
      <c r="BI451" s="251"/>
      <c r="BJ451" s="251"/>
      <c r="BK451" s="251"/>
      <c r="BL451" s="251"/>
      <c r="BM451" s="251"/>
      <c r="BN451" s="251"/>
      <c r="BO451" s="251"/>
      <c r="BP451" s="251"/>
      <c r="BQ451" s="2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5" customHeight="1">
      <c r="A452"/>
      <c r="B452" s="298" t="s">
        <v>543</v>
      </c>
      <c r="C452" s="298"/>
      <c r="D452" s="298"/>
      <c r="E452" s="298"/>
      <c r="F452" s="298"/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6">
        <v>45</v>
      </c>
      <c r="T452" s="296"/>
      <c r="U452" s="296"/>
      <c r="V452" s="296"/>
      <c r="W452" s="296"/>
      <c r="X452" s="296"/>
      <c r="Y452" s="296"/>
      <c r="Z452" s="251">
        <v>409</v>
      </c>
      <c r="AA452" s="251"/>
      <c r="AB452" s="251"/>
      <c r="AC452" s="251"/>
      <c r="AD452" s="251"/>
      <c r="AE452" s="251"/>
      <c r="AF452" s="251"/>
      <c r="AG452" s="251"/>
      <c r="AH452" s="251"/>
      <c r="AI452" s="251"/>
      <c r="AJ452" s="296">
        <v>47</v>
      </c>
      <c r="AK452" s="296"/>
      <c r="AL452" s="296"/>
      <c r="AM452" s="296"/>
      <c r="AN452" s="296"/>
      <c r="AO452" s="296"/>
      <c r="AP452" s="296"/>
      <c r="AQ452" s="251">
        <v>454</v>
      </c>
      <c r="AR452" s="251"/>
      <c r="AS452" s="251"/>
      <c r="AT452" s="251"/>
      <c r="AU452" s="251"/>
      <c r="AV452" s="251"/>
      <c r="AW452" s="251"/>
      <c r="AX452" s="251"/>
      <c r="AY452" s="251"/>
      <c r="AZ452" s="251"/>
      <c r="BA452" s="296">
        <v>44</v>
      </c>
      <c r="BB452" s="296"/>
      <c r="BC452" s="296"/>
      <c r="BD452" s="296"/>
      <c r="BE452" s="296"/>
      <c r="BF452" s="296"/>
      <c r="BG452" s="296"/>
      <c r="BH452" s="251">
        <v>454</v>
      </c>
      <c r="BI452" s="251"/>
      <c r="BJ452" s="251"/>
      <c r="BK452" s="251"/>
      <c r="BL452" s="251"/>
      <c r="BM452" s="251"/>
      <c r="BN452" s="251"/>
      <c r="BO452" s="251"/>
      <c r="BP452" s="251"/>
      <c r="BQ452" s="251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5" customHeight="1">
      <c r="A453"/>
      <c r="B453" s="298" t="s">
        <v>544</v>
      </c>
      <c r="C453" s="298"/>
      <c r="D453" s="298"/>
      <c r="E453" s="298"/>
      <c r="F453" s="298"/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6">
        <v>125</v>
      </c>
      <c r="T453" s="296"/>
      <c r="U453" s="296"/>
      <c r="V453" s="296"/>
      <c r="W453" s="296"/>
      <c r="X453" s="296"/>
      <c r="Y453" s="296"/>
      <c r="Z453" s="251">
        <v>166</v>
      </c>
      <c r="AA453" s="251"/>
      <c r="AB453" s="251"/>
      <c r="AC453" s="251"/>
      <c r="AD453" s="251"/>
      <c r="AE453" s="251"/>
      <c r="AF453" s="251"/>
      <c r="AG453" s="251"/>
      <c r="AH453" s="251"/>
      <c r="AI453" s="251"/>
      <c r="AJ453" s="296">
        <v>119</v>
      </c>
      <c r="AK453" s="296"/>
      <c r="AL453" s="296"/>
      <c r="AM453" s="296"/>
      <c r="AN453" s="296"/>
      <c r="AO453" s="296"/>
      <c r="AP453" s="296"/>
      <c r="AQ453" s="251">
        <v>276</v>
      </c>
      <c r="AR453" s="251"/>
      <c r="AS453" s="251"/>
      <c r="AT453" s="251"/>
      <c r="AU453" s="251"/>
      <c r="AV453" s="251"/>
      <c r="AW453" s="251"/>
      <c r="AX453" s="251"/>
      <c r="AY453" s="251"/>
      <c r="AZ453" s="251"/>
      <c r="BA453" s="296">
        <v>120</v>
      </c>
      <c r="BB453" s="296"/>
      <c r="BC453" s="296"/>
      <c r="BD453" s="296"/>
      <c r="BE453" s="296"/>
      <c r="BF453" s="296"/>
      <c r="BG453" s="296"/>
      <c r="BH453" s="251">
        <v>301</v>
      </c>
      <c r="BI453" s="251"/>
      <c r="BJ453" s="251"/>
      <c r="BK453" s="251"/>
      <c r="BL453" s="251"/>
      <c r="BM453" s="251"/>
      <c r="BN453" s="251"/>
      <c r="BO453" s="251"/>
      <c r="BP453" s="251"/>
      <c r="BQ453" s="251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5" customHeight="1">
      <c r="A454"/>
      <c r="B454" s="298" t="s">
        <v>545</v>
      </c>
      <c r="C454" s="298"/>
      <c r="D454" s="298"/>
      <c r="E454" s="298"/>
      <c r="F454" s="298"/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6" t="s">
        <v>507</v>
      </c>
      <c r="T454" s="296"/>
      <c r="U454" s="296"/>
      <c r="V454" s="296"/>
      <c r="W454" s="296"/>
      <c r="X454" s="296"/>
      <c r="Y454" s="296"/>
      <c r="Z454" s="251" t="s">
        <v>507</v>
      </c>
      <c r="AA454" s="251"/>
      <c r="AB454" s="251"/>
      <c r="AC454" s="251"/>
      <c r="AD454" s="251"/>
      <c r="AE454" s="251"/>
      <c r="AF454" s="251"/>
      <c r="AG454" s="251"/>
      <c r="AH454" s="251"/>
      <c r="AI454" s="251"/>
      <c r="AJ454" s="296">
        <v>82</v>
      </c>
      <c r="AK454" s="296"/>
      <c r="AL454" s="296"/>
      <c r="AM454" s="296"/>
      <c r="AN454" s="296"/>
      <c r="AO454" s="296"/>
      <c r="AP454" s="296"/>
      <c r="AQ454" s="251">
        <v>299</v>
      </c>
      <c r="AR454" s="251"/>
      <c r="AS454" s="251"/>
      <c r="AT454" s="251"/>
      <c r="AU454" s="251"/>
      <c r="AV454" s="251"/>
      <c r="AW454" s="251"/>
      <c r="AX454" s="251"/>
      <c r="AY454" s="251"/>
      <c r="AZ454" s="251"/>
      <c r="BA454" s="296">
        <v>86</v>
      </c>
      <c r="BB454" s="296"/>
      <c r="BC454" s="296"/>
      <c r="BD454" s="296"/>
      <c r="BE454" s="296"/>
      <c r="BF454" s="296"/>
      <c r="BG454" s="296"/>
      <c r="BH454" s="251">
        <v>370</v>
      </c>
      <c r="BI454" s="251"/>
      <c r="BJ454" s="251"/>
      <c r="BK454" s="251"/>
      <c r="BL454" s="251"/>
      <c r="BM454" s="251"/>
      <c r="BN454" s="251"/>
      <c r="BO454" s="251"/>
      <c r="BP454" s="251"/>
      <c r="BQ454" s="251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5" customHeight="1">
      <c r="A455"/>
      <c r="B455" s="295" t="s">
        <v>546</v>
      </c>
      <c r="C455" s="295"/>
      <c r="D455" s="295"/>
      <c r="E455" s="295"/>
      <c r="F455" s="295"/>
      <c r="G455" s="295"/>
      <c r="H455" s="295"/>
      <c r="I455" s="295"/>
      <c r="J455" s="295"/>
      <c r="K455" s="295"/>
      <c r="L455" s="295"/>
      <c r="M455" s="295"/>
      <c r="N455" s="295"/>
      <c r="O455" s="295"/>
      <c r="P455" s="295"/>
      <c r="Q455" s="295"/>
      <c r="R455" s="295"/>
      <c r="S455" s="296">
        <v>317</v>
      </c>
      <c r="T455" s="296"/>
      <c r="U455" s="296"/>
      <c r="V455" s="296"/>
      <c r="W455" s="296"/>
      <c r="X455" s="296"/>
      <c r="Y455" s="296"/>
      <c r="Z455" s="251">
        <v>2133</v>
      </c>
      <c r="AA455" s="251"/>
      <c r="AB455" s="251"/>
      <c r="AC455" s="251"/>
      <c r="AD455" s="251"/>
      <c r="AE455" s="251"/>
      <c r="AF455" s="251"/>
      <c r="AG455" s="251"/>
      <c r="AH455" s="251"/>
      <c r="AI455" s="251"/>
      <c r="AJ455" s="296">
        <v>326</v>
      </c>
      <c r="AK455" s="296"/>
      <c r="AL455" s="296"/>
      <c r="AM455" s="296"/>
      <c r="AN455" s="296"/>
      <c r="AO455" s="296"/>
      <c r="AP455" s="296"/>
      <c r="AQ455" s="251">
        <v>2238</v>
      </c>
      <c r="AR455" s="251"/>
      <c r="AS455" s="251"/>
      <c r="AT455" s="251"/>
      <c r="AU455" s="251"/>
      <c r="AV455" s="251"/>
      <c r="AW455" s="251"/>
      <c r="AX455" s="251"/>
      <c r="AY455" s="251"/>
      <c r="AZ455" s="251"/>
      <c r="BA455" s="296">
        <v>332</v>
      </c>
      <c r="BB455" s="296"/>
      <c r="BC455" s="296"/>
      <c r="BD455" s="296"/>
      <c r="BE455" s="296"/>
      <c r="BF455" s="296"/>
      <c r="BG455" s="296"/>
      <c r="BH455" s="251">
        <v>2260</v>
      </c>
      <c r="BI455" s="251"/>
      <c r="BJ455" s="251"/>
      <c r="BK455" s="251"/>
      <c r="BL455" s="251"/>
      <c r="BM455" s="251"/>
      <c r="BN455" s="251"/>
      <c r="BO455" s="251"/>
      <c r="BP455" s="251"/>
      <c r="BQ455" s="251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5" customHeight="1">
      <c r="A456"/>
      <c r="B456" s="297" t="s">
        <v>547</v>
      </c>
      <c r="C456" s="297"/>
      <c r="D456" s="297"/>
      <c r="E456" s="297"/>
      <c r="F456" s="297"/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6" t="s">
        <v>507</v>
      </c>
      <c r="T456" s="296"/>
      <c r="U456" s="296"/>
      <c r="V456" s="296"/>
      <c r="W456" s="296"/>
      <c r="X456" s="296"/>
      <c r="Y456" s="296"/>
      <c r="Z456" s="251" t="s">
        <v>507</v>
      </c>
      <c r="AA456" s="251"/>
      <c r="AB456" s="251"/>
      <c r="AC456" s="251"/>
      <c r="AD456" s="251"/>
      <c r="AE456" s="251"/>
      <c r="AF456" s="251"/>
      <c r="AG456" s="251"/>
      <c r="AH456" s="251"/>
      <c r="AI456" s="251"/>
      <c r="AJ456" s="296">
        <v>230</v>
      </c>
      <c r="AK456" s="296"/>
      <c r="AL456" s="296"/>
      <c r="AM456" s="296"/>
      <c r="AN456" s="296"/>
      <c r="AO456" s="296"/>
      <c r="AP456" s="296"/>
      <c r="AQ456" s="251">
        <v>1131</v>
      </c>
      <c r="AR456" s="251"/>
      <c r="AS456" s="251"/>
      <c r="AT456" s="251"/>
      <c r="AU456" s="251"/>
      <c r="AV456" s="251"/>
      <c r="AW456" s="251"/>
      <c r="AX456" s="251"/>
      <c r="AY456" s="251"/>
      <c r="AZ456" s="251"/>
      <c r="BA456" s="296">
        <v>216</v>
      </c>
      <c r="BB456" s="296"/>
      <c r="BC456" s="296"/>
      <c r="BD456" s="296"/>
      <c r="BE456" s="296"/>
      <c r="BF456" s="296"/>
      <c r="BG456" s="296"/>
      <c r="BH456" s="251">
        <v>923</v>
      </c>
      <c r="BI456" s="251"/>
      <c r="BJ456" s="251"/>
      <c r="BK456" s="251"/>
      <c r="BL456" s="251"/>
      <c r="BM456" s="251"/>
      <c r="BN456" s="251"/>
      <c r="BO456" s="251"/>
      <c r="BP456" s="251"/>
      <c r="BQ456" s="251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5" customHeight="1">
      <c r="A457"/>
      <c r="B457" s="295" t="s">
        <v>548</v>
      </c>
      <c r="C457" s="295"/>
      <c r="D457" s="295"/>
      <c r="E457" s="295"/>
      <c r="F457" s="295"/>
      <c r="G457" s="295"/>
      <c r="H457" s="295"/>
      <c r="I457" s="295"/>
      <c r="J457" s="295"/>
      <c r="K457" s="295"/>
      <c r="L457" s="295"/>
      <c r="M457" s="295"/>
      <c r="N457" s="295"/>
      <c r="O457" s="295"/>
      <c r="P457" s="295"/>
      <c r="Q457" s="295"/>
      <c r="R457" s="295"/>
      <c r="S457" s="296">
        <v>81</v>
      </c>
      <c r="T457" s="296"/>
      <c r="U457" s="296"/>
      <c r="V457" s="296"/>
      <c r="W457" s="296"/>
      <c r="X457" s="296"/>
      <c r="Y457" s="296"/>
      <c r="Z457" s="251">
        <v>314</v>
      </c>
      <c r="AA457" s="251"/>
      <c r="AB457" s="251"/>
      <c r="AC457" s="251"/>
      <c r="AD457" s="251"/>
      <c r="AE457" s="251"/>
      <c r="AF457" s="251"/>
      <c r="AG457" s="251"/>
      <c r="AH457" s="251"/>
      <c r="AI457" s="251"/>
      <c r="AJ457" s="296">
        <v>79</v>
      </c>
      <c r="AK457" s="296"/>
      <c r="AL457" s="296"/>
      <c r="AM457" s="296"/>
      <c r="AN457" s="296"/>
      <c r="AO457" s="296"/>
      <c r="AP457" s="296"/>
      <c r="AQ457" s="251">
        <v>317</v>
      </c>
      <c r="AR457" s="251"/>
      <c r="AS457" s="251"/>
      <c r="AT457" s="251"/>
      <c r="AU457" s="251"/>
      <c r="AV457" s="251"/>
      <c r="AW457" s="251"/>
      <c r="AX457" s="251"/>
      <c r="AY457" s="251"/>
      <c r="AZ457" s="251"/>
      <c r="BA457" s="296">
        <v>73</v>
      </c>
      <c r="BB457" s="296"/>
      <c r="BC457" s="296"/>
      <c r="BD457" s="296"/>
      <c r="BE457" s="296"/>
      <c r="BF457" s="296"/>
      <c r="BG457" s="296"/>
      <c r="BH457" s="251">
        <v>282</v>
      </c>
      <c r="BI457" s="251"/>
      <c r="BJ457" s="251"/>
      <c r="BK457" s="251"/>
      <c r="BL457" s="251"/>
      <c r="BM457" s="251"/>
      <c r="BN457" s="251"/>
      <c r="BO457" s="251"/>
      <c r="BP457" s="251"/>
      <c r="BQ457" s="251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5" customHeight="1">
      <c r="A458"/>
      <c r="B458" s="297" t="s">
        <v>549</v>
      </c>
      <c r="C458" s="297"/>
      <c r="D458" s="297"/>
      <c r="E458" s="297"/>
      <c r="F458" s="297"/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6">
        <v>154</v>
      </c>
      <c r="T458" s="296"/>
      <c r="U458" s="296"/>
      <c r="V458" s="296"/>
      <c r="W458" s="296"/>
      <c r="X458" s="296"/>
      <c r="Y458" s="296"/>
      <c r="Z458" s="251">
        <v>2326</v>
      </c>
      <c r="AA458" s="251"/>
      <c r="AB458" s="251"/>
      <c r="AC458" s="251"/>
      <c r="AD458" s="251"/>
      <c r="AE458" s="251"/>
      <c r="AF458" s="251"/>
      <c r="AG458" s="251"/>
      <c r="AH458" s="251"/>
      <c r="AI458" s="251"/>
      <c r="AJ458" s="296">
        <v>187</v>
      </c>
      <c r="AK458" s="296"/>
      <c r="AL458" s="296"/>
      <c r="AM458" s="296"/>
      <c r="AN458" s="296"/>
      <c r="AO458" s="296"/>
      <c r="AP458" s="296"/>
      <c r="AQ458" s="251">
        <v>2976</v>
      </c>
      <c r="AR458" s="251"/>
      <c r="AS458" s="251"/>
      <c r="AT458" s="251"/>
      <c r="AU458" s="251"/>
      <c r="AV458" s="251"/>
      <c r="AW458" s="251"/>
      <c r="AX458" s="251"/>
      <c r="AY458" s="251"/>
      <c r="AZ458" s="251"/>
      <c r="BA458" s="296">
        <v>219</v>
      </c>
      <c r="BB458" s="296"/>
      <c r="BC458" s="296"/>
      <c r="BD458" s="296"/>
      <c r="BE458" s="296"/>
      <c r="BF458" s="296"/>
      <c r="BG458" s="296"/>
      <c r="BH458" s="251">
        <v>4048</v>
      </c>
      <c r="BI458" s="251"/>
      <c r="BJ458" s="251"/>
      <c r="BK458" s="251"/>
      <c r="BL458" s="251"/>
      <c r="BM458" s="251"/>
      <c r="BN458" s="251"/>
      <c r="BO458" s="251"/>
      <c r="BP458" s="251"/>
      <c r="BQ458" s="251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5" customHeight="1">
      <c r="A459"/>
      <c r="B459" s="295" t="s">
        <v>550</v>
      </c>
      <c r="C459" s="295"/>
      <c r="D459" s="295"/>
      <c r="E459" s="295"/>
      <c r="F459" s="295"/>
      <c r="G459" s="295"/>
      <c r="H459" s="295"/>
      <c r="I459" s="295"/>
      <c r="J459" s="295"/>
      <c r="K459" s="295"/>
      <c r="L459" s="295"/>
      <c r="M459" s="295"/>
      <c r="N459" s="295"/>
      <c r="O459" s="295"/>
      <c r="P459" s="295"/>
      <c r="Q459" s="295"/>
      <c r="R459" s="295"/>
      <c r="S459" s="296">
        <v>35</v>
      </c>
      <c r="T459" s="296"/>
      <c r="U459" s="296"/>
      <c r="V459" s="296"/>
      <c r="W459" s="296"/>
      <c r="X459" s="296"/>
      <c r="Y459" s="296"/>
      <c r="Z459" s="251">
        <v>391</v>
      </c>
      <c r="AA459" s="251"/>
      <c r="AB459" s="251"/>
      <c r="AC459" s="251"/>
      <c r="AD459" s="251"/>
      <c r="AE459" s="251"/>
      <c r="AF459" s="251"/>
      <c r="AG459" s="251"/>
      <c r="AH459" s="251"/>
      <c r="AI459" s="251"/>
      <c r="AJ459" s="296">
        <v>31</v>
      </c>
      <c r="AK459" s="296"/>
      <c r="AL459" s="296"/>
      <c r="AM459" s="296"/>
      <c r="AN459" s="296"/>
      <c r="AO459" s="296"/>
      <c r="AP459" s="296"/>
      <c r="AQ459" s="251">
        <v>218</v>
      </c>
      <c r="AR459" s="251"/>
      <c r="AS459" s="251"/>
      <c r="AT459" s="251"/>
      <c r="AU459" s="251"/>
      <c r="AV459" s="251"/>
      <c r="AW459" s="251"/>
      <c r="AX459" s="251"/>
      <c r="AY459" s="251"/>
      <c r="AZ459" s="251"/>
      <c r="BA459" s="296">
        <v>23</v>
      </c>
      <c r="BB459" s="296"/>
      <c r="BC459" s="296"/>
      <c r="BD459" s="296"/>
      <c r="BE459" s="296"/>
      <c r="BF459" s="296"/>
      <c r="BG459" s="296"/>
      <c r="BH459" s="251">
        <v>393</v>
      </c>
      <c r="BI459" s="251"/>
      <c r="BJ459" s="251"/>
      <c r="BK459" s="251"/>
      <c r="BL459" s="251"/>
      <c r="BM459" s="251"/>
      <c r="BN459" s="251"/>
      <c r="BO459" s="251"/>
      <c r="BP459" s="251"/>
      <c r="BQ459" s="251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5" customHeight="1">
      <c r="A460"/>
      <c r="B460" s="299" t="s">
        <v>551</v>
      </c>
      <c r="C460" s="299"/>
      <c r="D460" s="299"/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9"/>
      <c r="S460" s="300">
        <v>510</v>
      </c>
      <c r="T460" s="300"/>
      <c r="U460" s="300"/>
      <c r="V460" s="300"/>
      <c r="W460" s="300"/>
      <c r="X460" s="300"/>
      <c r="Y460" s="300"/>
      <c r="Z460" s="301">
        <v>2832</v>
      </c>
      <c r="AA460" s="301"/>
      <c r="AB460" s="301"/>
      <c r="AC460" s="301"/>
      <c r="AD460" s="301"/>
      <c r="AE460" s="301"/>
      <c r="AF460" s="301"/>
      <c r="AG460" s="301"/>
      <c r="AH460" s="301"/>
      <c r="AI460" s="301"/>
      <c r="AJ460" s="300">
        <v>203</v>
      </c>
      <c r="AK460" s="300"/>
      <c r="AL460" s="300"/>
      <c r="AM460" s="300"/>
      <c r="AN460" s="300"/>
      <c r="AO460" s="300"/>
      <c r="AP460" s="300"/>
      <c r="AQ460" s="301">
        <v>1495</v>
      </c>
      <c r="AR460" s="301"/>
      <c r="AS460" s="301"/>
      <c r="AT460" s="301"/>
      <c r="AU460" s="301"/>
      <c r="AV460" s="301"/>
      <c r="AW460" s="301"/>
      <c r="AX460" s="301"/>
      <c r="AY460" s="301"/>
      <c r="AZ460" s="301"/>
      <c r="BA460" s="300">
        <v>195</v>
      </c>
      <c r="BB460" s="300"/>
      <c r="BC460" s="300"/>
      <c r="BD460" s="300"/>
      <c r="BE460" s="300"/>
      <c r="BF460" s="300"/>
      <c r="BG460" s="300"/>
      <c r="BH460" s="301">
        <v>1352</v>
      </c>
      <c r="BI460" s="301"/>
      <c r="BJ460" s="301"/>
      <c r="BK460" s="301"/>
      <c r="BL460" s="301"/>
      <c r="BM460" s="301"/>
      <c r="BN460" s="301"/>
      <c r="BO460" s="301"/>
      <c r="BP460" s="301"/>
      <c r="BQ460" s="301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5" customHeight="1">
      <c r="A461"/>
      <c r="B461" s="149" t="s">
        <v>552</v>
      </c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 s="52" t="s">
        <v>553</v>
      </c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3" spans="1:256" ht="15" customHeight="1">
      <c r="A463" s="4" t="s">
        <v>554</v>
      </c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 s="52" t="s">
        <v>531</v>
      </c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3.7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5" customHeight="1">
      <c r="A465"/>
      <c r="B465" s="5" t="s">
        <v>100</v>
      </c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290">
        <v>38991</v>
      </c>
      <c r="T465" s="290"/>
      <c r="U465" s="290"/>
      <c r="V465" s="290"/>
      <c r="W465" s="290"/>
      <c r="X465" s="290"/>
      <c r="Y465" s="290"/>
      <c r="Z465" s="290"/>
      <c r="AA465" s="290"/>
      <c r="AB465" s="290"/>
      <c r="AC465" s="290"/>
      <c r="AD465" s="290"/>
      <c r="AE465" s="290"/>
      <c r="AF465" s="290"/>
      <c r="AG465" s="290"/>
      <c r="AH465" s="290"/>
      <c r="AI465" s="290"/>
      <c r="AJ465" s="290">
        <v>41183</v>
      </c>
      <c r="AK465" s="290"/>
      <c r="AL465" s="290"/>
      <c r="AM465" s="290"/>
      <c r="AN465" s="290"/>
      <c r="AO465" s="290"/>
      <c r="AP465" s="290"/>
      <c r="AQ465" s="290"/>
      <c r="AR465" s="290"/>
      <c r="AS465" s="290"/>
      <c r="AT465" s="290"/>
      <c r="AU465" s="290"/>
      <c r="AV465" s="290"/>
      <c r="AW465" s="290"/>
      <c r="AX465" s="290"/>
      <c r="AY465" s="290"/>
      <c r="AZ465" s="290"/>
      <c r="BA465" s="290">
        <v>42644</v>
      </c>
      <c r="BB465" s="290"/>
      <c r="BC465" s="290"/>
      <c r="BD465" s="290"/>
      <c r="BE465" s="290"/>
      <c r="BF465" s="290"/>
      <c r="BG465" s="290"/>
      <c r="BH465" s="290"/>
      <c r="BI465" s="290"/>
      <c r="BJ465" s="290"/>
      <c r="BK465" s="290"/>
      <c r="BL465" s="290"/>
      <c r="BM465" s="290"/>
      <c r="BN465" s="290"/>
      <c r="BO465" s="290"/>
      <c r="BP465" s="290"/>
      <c r="BQ465" s="290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15" customHeight="1">
      <c r="A46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 t="s">
        <v>532</v>
      </c>
      <c r="T466" s="5"/>
      <c r="U466" s="5"/>
      <c r="V466" s="5"/>
      <c r="W466" s="5"/>
      <c r="X466" s="5"/>
      <c r="Y466" s="5"/>
      <c r="Z466" s="5" t="s">
        <v>533</v>
      </c>
      <c r="AA466" s="5"/>
      <c r="AB466" s="5"/>
      <c r="AC466" s="5"/>
      <c r="AD466" s="5"/>
      <c r="AE466" s="5"/>
      <c r="AF466" s="5"/>
      <c r="AG466" s="5"/>
      <c r="AH466" s="5"/>
      <c r="AI466" s="5"/>
      <c r="AJ466" s="5" t="s">
        <v>532</v>
      </c>
      <c r="AK466" s="5"/>
      <c r="AL466" s="5"/>
      <c r="AM466" s="5"/>
      <c r="AN466" s="5"/>
      <c r="AO466" s="5"/>
      <c r="AP466" s="5"/>
      <c r="AQ466" s="5" t="s">
        <v>533</v>
      </c>
      <c r="AR466" s="5"/>
      <c r="AS466" s="5"/>
      <c r="AT466" s="5"/>
      <c r="AU466" s="5"/>
      <c r="AV466" s="5"/>
      <c r="AW466" s="5"/>
      <c r="AX466" s="5"/>
      <c r="AY466" s="5"/>
      <c r="AZ466" s="5"/>
      <c r="BA466" s="5" t="s">
        <v>532</v>
      </c>
      <c r="BB466" s="5"/>
      <c r="BC466" s="5"/>
      <c r="BD466" s="5"/>
      <c r="BE466" s="5"/>
      <c r="BF466" s="5"/>
      <c r="BG466" s="5"/>
      <c r="BH466" s="5" t="s">
        <v>533</v>
      </c>
      <c r="BI466" s="5"/>
      <c r="BJ466" s="5"/>
      <c r="BK466" s="5"/>
      <c r="BL466" s="5"/>
      <c r="BM466" s="5"/>
      <c r="BN466" s="5"/>
      <c r="BO466" s="5"/>
      <c r="BP466" s="5"/>
      <c r="BQ466" s="5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5" customHeight="1">
      <c r="A467"/>
      <c r="B467" s="5" t="s">
        <v>534</v>
      </c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252">
        <f>SUM(S468:Y473)</f>
        <v>2618</v>
      </c>
      <c r="T467" s="252"/>
      <c r="U467" s="252"/>
      <c r="V467" s="252"/>
      <c r="W467" s="252"/>
      <c r="X467" s="252"/>
      <c r="Y467" s="252"/>
      <c r="Z467" s="252">
        <f>SUM(Z468:AI472)</f>
        <v>19574</v>
      </c>
      <c r="AA467" s="252"/>
      <c r="AB467" s="252"/>
      <c r="AC467" s="252"/>
      <c r="AD467" s="252"/>
      <c r="AE467" s="252"/>
      <c r="AF467" s="252"/>
      <c r="AG467" s="252"/>
      <c r="AH467" s="252"/>
      <c r="AI467" s="252"/>
      <c r="AJ467" s="252">
        <f>SUM(AJ468:AP473)</f>
        <v>2560</v>
      </c>
      <c r="AK467" s="252"/>
      <c r="AL467" s="252"/>
      <c r="AM467" s="252"/>
      <c r="AN467" s="252"/>
      <c r="AO467" s="252"/>
      <c r="AP467" s="252"/>
      <c r="AQ467" s="252">
        <f>SUM(AQ468:AZ473)</f>
        <v>20141</v>
      </c>
      <c r="AR467" s="252"/>
      <c r="AS467" s="252"/>
      <c r="AT467" s="252"/>
      <c r="AU467" s="252"/>
      <c r="AV467" s="252"/>
      <c r="AW467" s="252"/>
      <c r="AX467" s="252"/>
      <c r="AY467" s="252"/>
      <c r="AZ467" s="252"/>
      <c r="BA467" s="252">
        <f>SUM(BA468:BG473)</f>
        <v>2509</v>
      </c>
      <c r="BB467" s="252"/>
      <c r="BC467" s="252"/>
      <c r="BD467" s="252"/>
      <c r="BE467" s="252"/>
      <c r="BF467" s="252"/>
      <c r="BG467" s="252"/>
      <c r="BH467" s="252">
        <f>SUM(BH468:BQ473)</f>
        <v>20643</v>
      </c>
      <c r="BI467" s="252"/>
      <c r="BJ467" s="252"/>
      <c r="BK467" s="252"/>
      <c r="BL467" s="252"/>
      <c r="BM467" s="252"/>
      <c r="BN467" s="252"/>
      <c r="BO467" s="252"/>
      <c r="BP467" s="252"/>
      <c r="BQ467" s="252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5" customHeight="1">
      <c r="A468"/>
      <c r="B468" s="12" t="s">
        <v>555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250">
        <v>1629</v>
      </c>
      <c r="T468" s="250"/>
      <c r="U468" s="250"/>
      <c r="V468" s="250"/>
      <c r="W468" s="250"/>
      <c r="X468" s="250"/>
      <c r="Y468" s="250"/>
      <c r="Z468" s="250">
        <v>3440</v>
      </c>
      <c r="AA468" s="250"/>
      <c r="AB468" s="250"/>
      <c r="AC468" s="250"/>
      <c r="AD468" s="250"/>
      <c r="AE468" s="250"/>
      <c r="AF468" s="250"/>
      <c r="AG468" s="250"/>
      <c r="AH468" s="250"/>
      <c r="AI468" s="250"/>
      <c r="AJ468" s="250">
        <v>1540</v>
      </c>
      <c r="AK468" s="250"/>
      <c r="AL468" s="250"/>
      <c r="AM468" s="250"/>
      <c r="AN468" s="250"/>
      <c r="AO468" s="250"/>
      <c r="AP468" s="250"/>
      <c r="AQ468" s="250">
        <v>3298</v>
      </c>
      <c r="AR468" s="250"/>
      <c r="AS468" s="250"/>
      <c r="AT468" s="250"/>
      <c r="AU468" s="250"/>
      <c r="AV468" s="250"/>
      <c r="AW468" s="250"/>
      <c r="AX468" s="250"/>
      <c r="AY468" s="250"/>
      <c r="AZ468" s="250"/>
      <c r="BA468" s="250">
        <v>1513</v>
      </c>
      <c r="BB468" s="250"/>
      <c r="BC468" s="250"/>
      <c r="BD468" s="250"/>
      <c r="BE468" s="250"/>
      <c r="BF468" s="250"/>
      <c r="BG468" s="250"/>
      <c r="BH468" s="250">
        <v>3233</v>
      </c>
      <c r="BI468" s="250"/>
      <c r="BJ468" s="250"/>
      <c r="BK468" s="250"/>
      <c r="BL468" s="250"/>
      <c r="BM468" s="250"/>
      <c r="BN468" s="250"/>
      <c r="BO468" s="250"/>
      <c r="BP468" s="250"/>
      <c r="BQ468" s="250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5" customHeight="1">
      <c r="A469"/>
      <c r="B469" s="61" t="s">
        <v>556</v>
      </c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251">
        <v>524</v>
      </c>
      <c r="T469" s="251"/>
      <c r="U469" s="251"/>
      <c r="V469" s="251"/>
      <c r="W469" s="251"/>
      <c r="X469" s="251"/>
      <c r="Y469" s="251"/>
      <c r="Z469" s="251">
        <v>3401</v>
      </c>
      <c r="AA469" s="251"/>
      <c r="AB469" s="251"/>
      <c r="AC469" s="251"/>
      <c r="AD469" s="251"/>
      <c r="AE469" s="251"/>
      <c r="AF469" s="251"/>
      <c r="AG469" s="251"/>
      <c r="AH469" s="251"/>
      <c r="AI469" s="251"/>
      <c r="AJ469" s="251">
        <v>549</v>
      </c>
      <c r="AK469" s="251"/>
      <c r="AL469" s="251"/>
      <c r="AM469" s="251"/>
      <c r="AN469" s="251"/>
      <c r="AO469" s="251"/>
      <c r="AP469" s="251"/>
      <c r="AQ469" s="251">
        <v>3592</v>
      </c>
      <c r="AR469" s="251"/>
      <c r="AS469" s="251"/>
      <c r="AT469" s="251"/>
      <c r="AU469" s="251"/>
      <c r="AV469" s="251"/>
      <c r="AW469" s="251"/>
      <c r="AX469" s="251"/>
      <c r="AY469" s="251"/>
      <c r="AZ469" s="251"/>
      <c r="BA469" s="251">
        <v>492</v>
      </c>
      <c r="BB469" s="251"/>
      <c r="BC469" s="251"/>
      <c r="BD469" s="251"/>
      <c r="BE469" s="251"/>
      <c r="BF469" s="251"/>
      <c r="BG469" s="251"/>
      <c r="BH469" s="251">
        <v>3175</v>
      </c>
      <c r="BI469" s="251"/>
      <c r="BJ469" s="251"/>
      <c r="BK469" s="251"/>
      <c r="BL469" s="251"/>
      <c r="BM469" s="251"/>
      <c r="BN469" s="251"/>
      <c r="BO469" s="251"/>
      <c r="BP469" s="251"/>
      <c r="BQ469" s="251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5" customHeight="1">
      <c r="A470"/>
      <c r="B470" s="61" t="s">
        <v>557</v>
      </c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251">
        <v>280</v>
      </c>
      <c r="T470" s="251"/>
      <c r="U470" s="251"/>
      <c r="V470" s="251"/>
      <c r="W470" s="251"/>
      <c r="X470" s="251"/>
      <c r="Y470" s="251"/>
      <c r="Z470" s="251">
        <v>3796</v>
      </c>
      <c r="AA470" s="251"/>
      <c r="AB470" s="251"/>
      <c r="AC470" s="251"/>
      <c r="AD470" s="251"/>
      <c r="AE470" s="251"/>
      <c r="AF470" s="251"/>
      <c r="AG470" s="251"/>
      <c r="AH470" s="251"/>
      <c r="AI470" s="251"/>
      <c r="AJ470" s="251">
        <v>253</v>
      </c>
      <c r="AK470" s="251"/>
      <c r="AL470" s="251"/>
      <c r="AM470" s="251"/>
      <c r="AN470" s="251"/>
      <c r="AO470" s="251"/>
      <c r="AP470" s="251"/>
      <c r="AQ470" s="251">
        <v>3439</v>
      </c>
      <c r="AR470" s="251"/>
      <c r="AS470" s="251"/>
      <c r="AT470" s="251"/>
      <c r="AU470" s="251"/>
      <c r="AV470" s="251"/>
      <c r="AW470" s="251"/>
      <c r="AX470" s="251"/>
      <c r="AY470" s="251"/>
      <c r="AZ470" s="251"/>
      <c r="BA470" s="251">
        <v>269</v>
      </c>
      <c r="BB470" s="251"/>
      <c r="BC470" s="251"/>
      <c r="BD470" s="251"/>
      <c r="BE470" s="251"/>
      <c r="BF470" s="251"/>
      <c r="BG470" s="251"/>
      <c r="BH470" s="251">
        <v>3560</v>
      </c>
      <c r="BI470" s="251"/>
      <c r="BJ470" s="251"/>
      <c r="BK470" s="251"/>
      <c r="BL470" s="251"/>
      <c r="BM470" s="251"/>
      <c r="BN470" s="251"/>
      <c r="BO470" s="251"/>
      <c r="BP470" s="251"/>
      <c r="BQ470" s="251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5" customHeight="1">
      <c r="A471"/>
      <c r="B471" s="61" t="s">
        <v>558</v>
      </c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251">
        <v>85</v>
      </c>
      <c r="T471" s="251"/>
      <c r="U471" s="251"/>
      <c r="V471" s="251"/>
      <c r="W471" s="251"/>
      <c r="X471" s="251"/>
      <c r="Y471" s="251"/>
      <c r="Z471" s="251">
        <v>1972</v>
      </c>
      <c r="AA471" s="251"/>
      <c r="AB471" s="251"/>
      <c r="AC471" s="251"/>
      <c r="AD471" s="251"/>
      <c r="AE471" s="251"/>
      <c r="AF471" s="251"/>
      <c r="AG471" s="251"/>
      <c r="AH471" s="251"/>
      <c r="AI471" s="251"/>
      <c r="AJ471" s="251">
        <v>102</v>
      </c>
      <c r="AK471" s="251"/>
      <c r="AL471" s="251"/>
      <c r="AM471" s="251"/>
      <c r="AN471" s="251"/>
      <c r="AO471" s="251"/>
      <c r="AP471" s="251"/>
      <c r="AQ471" s="251">
        <v>2438</v>
      </c>
      <c r="AR471" s="251"/>
      <c r="AS471" s="251"/>
      <c r="AT471" s="251"/>
      <c r="AU471" s="251"/>
      <c r="AV471" s="251"/>
      <c r="AW471" s="251"/>
      <c r="AX471" s="251"/>
      <c r="AY471" s="251"/>
      <c r="AZ471" s="251"/>
      <c r="BA471" s="251">
        <v>101</v>
      </c>
      <c r="BB471" s="251"/>
      <c r="BC471" s="251"/>
      <c r="BD471" s="251"/>
      <c r="BE471" s="251"/>
      <c r="BF471" s="251"/>
      <c r="BG471" s="251"/>
      <c r="BH471" s="251">
        <v>2394</v>
      </c>
      <c r="BI471" s="251"/>
      <c r="BJ471" s="251"/>
      <c r="BK471" s="251"/>
      <c r="BL471" s="251"/>
      <c r="BM471" s="251"/>
      <c r="BN471" s="251"/>
      <c r="BO471" s="251"/>
      <c r="BP471" s="251"/>
      <c r="BQ471" s="25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5" customHeight="1">
      <c r="A472"/>
      <c r="B472" s="61" t="s">
        <v>559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251">
        <v>100</v>
      </c>
      <c r="T472" s="251"/>
      <c r="U472" s="251"/>
      <c r="V472" s="251"/>
      <c r="W472" s="251"/>
      <c r="X472" s="251"/>
      <c r="Y472" s="251"/>
      <c r="Z472" s="251">
        <v>6965</v>
      </c>
      <c r="AA472" s="251"/>
      <c r="AB472" s="251"/>
      <c r="AC472" s="251"/>
      <c r="AD472" s="251"/>
      <c r="AE472" s="251"/>
      <c r="AF472" s="251"/>
      <c r="AG472" s="251"/>
      <c r="AH472" s="251"/>
      <c r="AI472" s="251"/>
      <c r="AJ472" s="251">
        <v>110</v>
      </c>
      <c r="AK472" s="251"/>
      <c r="AL472" s="251"/>
      <c r="AM472" s="251"/>
      <c r="AN472" s="251"/>
      <c r="AO472" s="251"/>
      <c r="AP472" s="251"/>
      <c r="AQ472" s="251">
        <v>7374</v>
      </c>
      <c r="AR472" s="251"/>
      <c r="AS472" s="251"/>
      <c r="AT472" s="251"/>
      <c r="AU472" s="251"/>
      <c r="AV472" s="251"/>
      <c r="AW472" s="251"/>
      <c r="AX472" s="251"/>
      <c r="AY472" s="251"/>
      <c r="AZ472" s="251"/>
      <c r="BA472" s="251">
        <v>122</v>
      </c>
      <c r="BB472" s="251"/>
      <c r="BC472" s="251"/>
      <c r="BD472" s="251"/>
      <c r="BE472" s="251"/>
      <c r="BF472" s="251"/>
      <c r="BG472" s="251"/>
      <c r="BH472" s="251">
        <v>8281</v>
      </c>
      <c r="BI472" s="251"/>
      <c r="BJ472" s="251"/>
      <c r="BK472" s="251"/>
      <c r="BL472" s="251"/>
      <c r="BM472" s="251"/>
      <c r="BN472" s="251"/>
      <c r="BO472" s="251"/>
      <c r="BP472" s="251"/>
      <c r="BQ472" s="251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5" customHeight="1">
      <c r="A473"/>
      <c r="B473" s="27" t="s">
        <v>560</v>
      </c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301" t="s">
        <v>507</v>
      </c>
      <c r="T473" s="301"/>
      <c r="U473" s="301"/>
      <c r="V473" s="301"/>
      <c r="W473" s="301"/>
      <c r="X473" s="301"/>
      <c r="Y473" s="301"/>
      <c r="Z473" s="301" t="s">
        <v>507</v>
      </c>
      <c r="AA473" s="301"/>
      <c r="AB473" s="301"/>
      <c r="AC473" s="301"/>
      <c r="AD473" s="301"/>
      <c r="AE473" s="301"/>
      <c r="AF473" s="301"/>
      <c r="AG473" s="301"/>
      <c r="AH473" s="301"/>
      <c r="AI473" s="301"/>
      <c r="AJ473" s="301">
        <v>6</v>
      </c>
      <c r="AK473" s="301"/>
      <c r="AL473" s="301"/>
      <c r="AM473" s="301"/>
      <c r="AN473" s="301"/>
      <c r="AO473" s="301"/>
      <c r="AP473" s="301"/>
      <c r="AQ473" s="301" t="s">
        <v>507</v>
      </c>
      <c r="AR473" s="301"/>
      <c r="AS473" s="301"/>
      <c r="AT473" s="301"/>
      <c r="AU473" s="301"/>
      <c r="AV473" s="301"/>
      <c r="AW473" s="301"/>
      <c r="AX473" s="301"/>
      <c r="AY473" s="301"/>
      <c r="AZ473" s="301"/>
      <c r="BA473" s="301">
        <v>12</v>
      </c>
      <c r="BB473" s="301"/>
      <c r="BC473" s="301"/>
      <c r="BD473" s="301"/>
      <c r="BE473" s="301"/>
      <c r="BF473" s="301"/>
      <c r="BG473" s="301"/>
      <c r="BH473" s="301" t="s">
        <v>507</v>
      </c>
      <c r="BI473" s="301"/>
      <c r="BJ473" s="301"/>
      <c r="BK473" s="301"/>
      <c r="BL473" s="301"/>
      <c r="BM473" s="301"/>
      <c r="BN473" s="301"/>
      <c r="BO473" s="301"/>
      <c r="BP473" s="301"/>
      <c r="BQ473" s="301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 s="52" t="s">
        <v>553</v>
      </c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6" spans="1:256" ht="15" customHeight="1">
      <c r="A476" s="302" t="s">
        <v>561</v>
      </c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15" customHeight="1">
      <c r="A477" s="4" t="s">
        <v>562</v>
      </c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 s="52" t="s">
        <v>563</v>
      </c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3.7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5" customHeight="1">
      <c r="A479"/>
      <c r="B479" s="5" t="s">
        <v>12</v>
      </c>
      <c r="C479" s="5"/>
      <c r="D479" s="5"/>
      <c r="E479" s="5"/>
      <c r="F479" s="5"/>
      <c r="G479" s="5"/>
      <c r="H479" s="5"/>
      <c r="I479" s="5"/>
      <c r="J479" s="5" t="s">
        <v>564</v>
      </c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5" customHeight="1">
      <c r="A480"/>
      <c r="B480" s="5"/>
      <c r="C480" s="5"/>
      <c r="D480" s="5"/>
      <c r="E480" s="5"/>
      <c r="F480" s="5"/>
      <c r="G480" s="5"/>
      <c r="H480" s="5"/>
      <c r="I480" s="5"/>
      <c r="J480" s="5" t="s">
        <v>105</v>
      </c>
      <c r="K480" s="5"/>
      <c r="L480" s="5"/>
      <c r="M480" s="5"/>
      <c r="N480" s="5"/>
      <c r="O480" s="5"/>
      <c r="P480" s="5"/>
      <c r="Q480" s="5"/>
      <c r="R480" s="5"/>
      <c r="S480" s="5"/>
      <c r="T480" s="5" t="s">
        <v>565</v>
      </c>
      <c r="U480" s="5"/>
      <c r="V480" s="5"/>
      <c r="W480" s="5"/>
      <c r="X480" s="5"/>
      <c r="Y480" s="5"/>
      <c r="Z480" s="5"/>
      <c r="AA480" s="5"/>
      <c r="AB480" s="5"/>
      <c r="AC480" s="5"/>
      <c r="AD480" s="5" t="s">
        <v>566</v>
      </c>
      <c r="AE480" s="5"/>
      <c r="AF480" s="5"/>
      <c r="AG480" s="5"/>
      <c r="AH480" s="5"/>
      <c r="AI480" s="5"/>
      <c r="AJ480" s="5"/>
      <c r="AK480" s="5"/>
      <c r="AL480" s="5"/>
      <c r="AM480" s="5"/>
      <c r="AN480" s="5" t="s">
        <v>567</v>
      </c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5" customHeight="1">
      <c r="A48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 t="s">
        <v>568</v>
      </c>
      <c r="AO481" s="5"/>
      <c r="AP481" s="5"/>
      <c r="AQ481" s="5"/>
      <c r="AR481" s="5"/>
      <c r="AS481" s="5"/>
      <c r="AT481" s="5"/>
      <c r="AU481" s="5"/>
      <c r="AV481" s="5"/>
      <c r="AW481" s="5"/>
      <c r="AX481" s="5" t="s">
        <v>569</v>
      </c>
      <c r="AY481" s="5"/>
      <c r="AZ481" s="5"/>
      <c r="BA481" s="5"/>
      <c r="BB481" s="5"/>
      <c r="BC481" s="5"/>
      <c r="BD481" s="5"/>
      <c r="BE481" s="5"/>
      <c r="BF481" s="5"/>
      <c r="BG481" s="5"/>
      <c r="BH481" s="5" t="s">
        <v>570</v>
      </c>
      <c r="BI481" s="5"/>
      <c r="BJ481" s="5"/>
      <c r="BK481" s="5"/>
      <c r="BL481" s="5"/>
      <c r="BM481" s="5"/>
      <c r="BN481" s="5"/>
      <c r="BO481" s="5"/>
      <c r="BP481" s="5"/>
      <c r="BQ481" s="5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5" customHeight="1">
      <c r="A482"/>
      <c r="B482" s="12" t="s">
        <v>571</v>
      </c>
      <c r="C482" s="12"/>
      <c r="D482" s="12"/>
      <c r="E482" s="12"/>
      <c r="F482" s="12"/>
      <c r="G482" s="12"/>
      <c r="H482" s="12"/>
      <c r="I482" s="12"/>
      <c r="J482" s="303">
        <v>3854</v>
      </c>
      <c r="K482" s="303"/>
      <c r="L482" s="303"/>
      <c r="M482" s="303"/>
      <c r="N482" s="303"/>
      <c r="O482" s="303"/>
      <c r="P482" s="303"/>
      <c r="Q482" s="303"/>
      <c r="R482" s="303"/>
      <c r="S482" s="303"/>
      <c r="T482" s="303">
        <v>3120</v>
      </c>
      <c r="U482" s="303"/>
      <c r="V482" s="303"/>
      <c r="W482" s="303"/>
      <c r="X482" s="303"/>
      <c r="Y482" s="303"/>
      <c r="Z482" s="303"/>
      <c r="AA482" s="303"/>
      <c r="AB482" s="303"/>
      <c r="AC482" s="303"/>
      <c r="AD482" s="303">
        <v>734</v>
      </c>
      <c r="AE482" s="303"/>
      <c r="AF482" s="303"/>
      <c r="AG482" s="303"/>
      <c r="AH482" s="303"/>
      <c r="AI482" s="303"/>
      <c r="AJ482" s="303"/>
      <c r="AK482" s="303"/>
      <c r="AL482" s="303"/>
      <c r="AM482" s="303"/>
      <c r="AN482" s="303">
        <v>392</v>
      </c>
      <c r="AO482" s="303"/>
      <c r="AP482" s="303"/>
      <c r="AQ482" s="303"/>
      <c r="AR482" s="303"/>
      <c r="AS482" s="303"/>
      <c r="AT482" s="303"/>
      <c r="AU482" s="303"/>
      <c r="AV482" s="303"/>
      <c r="AW482" s="303"/>
      <c r="AX482" s="303">
        <v>929</v>
      </c>
      <c r="AY482" s="303"/>
      <c r="AZ482" s="303"/>
      <c r="BA482" s="303"/>
      <c r="BB482" s="303"/>
      <c r="BC482" s="303"/>
      <c r="BD482" s="303"/>
      <c r="BE482" s="303"/>
      <c r="BF482" s="303"/>
      <c r="BG482" s="303"/>
      <c r="BH482" s="303">
        <v>2533</v>
      </c>
      <c r="BI482" s="303"/>
      <c r="BJ482" s="303"/>
      <c r="BK482" s="303"/>
      <c r="BL482" s="303"/>
      <c r="BM482" s="303"/>
      <c r="BN482" s="303"/>
      <c r="BO482" s="303"/>
      <c r="BP482" s="303"/>
      <c r="BQ482" s="303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5" customHeight="1">
      <c r="A483"/>
      <c r="B483" s="61" t="s">
        <v>85</v>
      </c>
      <c r="C483" s="61"/>
      <c r="D483" s="61"/>
      <c r="E483" s="61"/>
      <c r="F483" s="61"/>
      <c r="G483" s="61"/>
      <c r="H483" s="61"/>
      <c r="I483" s="61"/>
      <c r="J483" s="304">
        <v>3621</v>
      </c>
      <c r="K483" s="304"/>
      <c r="L483" s="304"/>
      <c r="M483" s="304"/>
      <c r="N483" s="304"/>
      <c r="O483" s="304"/>
      <c r="P483" s="304"/>
      <c r="Q483" s="304"/>
      <c r="R483" s="304"/>
      <c r="S483" s="304"/>
      <c r="T483" s="304">
        <v>2882</v>
      </c>
      <c r="U483" s="304"/>
      <c r="V483" s="304"/>
      <c r="W483" s="304"/>
      <c r="X483" s="304"/>
      <c r="Y483" s="304"/>
      <c r="Z483" s="304"/>
      <c r="AA483" s="304"/>
      <c r="AB483" s="304"/>
      <c r="AC483" s="304"/>
      <c r="AD483" s="304">
        <v>739</v>
      </c>
      <c r="AE483" s="304"/>
      <c r="AF483" s="304"/>
      <c r="AG483" s="304"/>
      <c r="AH483" s="304"/>
      <c r="AI483" s="304"/>
      <c r="AJ483" s="304"/>
      <c r="AK483" s="304"/>
      <c r="AL483" s="304"/>
      <c r="AM483" s="304"/>
      <c r="AN483" s="304">
        <v>257</v>
      </c>
      <c r="AO483" s="304"/>
      <c r="AP483" s="304"/>
      <c r="AQ483" s="304"/>
      <c r="AR483" s="304"/>
      <c r="AS483" s="304"/>
      <c r="AT483" s="304"/>
      <c r="AU483" s="304"/>
      <c r="AV483" s="304"/>
      <c r="AW483" s="304"/>
      <c r="AX483" s="304">
        <v>879</v>
      </c>
      <c r="AY483" s="304"/>
      <c r="AZ483" s="304"/>
      <c r="BA483" s="304"/>
      <c r="BB483" s="304"/>
      <c r="BC483" s="304"/>
      <c r="BD483" s="304"/>
      <c r="BE483" s="304"/>
      <c r="BF483" s="304"/>
      <c r="BG483" s="304"/>
      <c r="BH483" s="304">
        <v>1746</v>
      </c>
      <c r="BI483" s="304"/>
      <c r="BJ483" s="304"/>
      <c r="BK483" s="304"/>
      <c r="BL483" s="304"/>
      <c r="BM483" s="304"/>
      <c r="BN483" s="304"/>
      <c r="BO483" s="304"/>
      <c r="BP483" s="304"/>
      <c r="BQ483" s="304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5" customHeight="1">
      <c r="A484"/>
      <c r="B484" s="61" t="s">
        <v>86</v>
      </c>
      <c r="C484" s="61"/>
      <c r="D484" s="61"/>
      <c r="E484" s="61"/>
      <c r="F484" s="61"/>
      <c r="G484" s="61"/>
      <c r="H484" s="61"/>
      <c r="I484" s="61"/>
      <c r="J484" s="304">
        <v>3404</v>
      </c>
      <c r="K484" s="304"/>
      <c r="L484" s="304"/>
      <c r="M484" s="304"/>
      <c r="N484" s="304"/>
      <c r="O484" s="304"/>
      <c r="P484" s="304"/>
      <c r="Q484" s="304"/>
      <c r="R484" s="304"/>
      <c r="S484" s="304"/>
      <c r="T484" s="304">
        <v>2584</v>
      </c>
      <c r="U484" s="304"/>
      <c r="V484" s="304"/>
      <c r="W484" s="304"/>
      <c r="X484" s="304"/>
      <c r="Y484" s="304"/>
      <c r="Z484" s="304"/>
      <c r="AA484" s="304"/>
      <c r="AB484" s="304"/>
      <c r="AC484" s="304"/>
      <c r="AD484" s="304">
        <v>820</v>
      </c>
      <c r="AE484" s="304"/>
      <c r="AF484" s="304"/>
      <c r="AG484" s="304"/>
      <c r="AH484" s="304"/>
      <c r="AI484" s="304"/>
      <c r="AJ484" s="304"/>
      <c r="AK484" s="304"/>
      <c r="AL484" s="304"/>
      <c r="AM484" s="304"/>
      <c r="AN484" s="304">
        <v>236</v>
      </c>
      <c r="AO484" s="304"/>
      <c r="AP484" s="304"/>
      <c r="AQ484" s="304"/>
      <c r="AR484" s="304"/>
      <c r="AS484" s="304"/>
      <c r="AT484" s="304"/>
      <c r="AU484" s="304"/>
      <c r="AV484" s="304"/>
      <c r="AW484" s="304"/>
      <c r="AX484" s="304">
        <v>701</v>
      </c>
      <c r="AY484" s="304"/>
      <c r="AZ484" s="304"/>
      <c r="BA484" s="304"/>
      <c r="BB484" s="304"/>
      <c r="BC484" s="304"/>
      <c r="BD484" s="304"/>
      <c r="BE484" s="304"/>
      <c r="BF484" s="304"/>
      <c r="BG484" s="304"/>
      <c r="BH484" s="304">
        <v>1647</v>
      </c>
      <c r="BI484" s="304"/>
      <c r="BJ484" s="304"/>
      <c r="BK484" s="304"/>
      <c r="BL484" s="304"/>
      <c r="BM484" s="304"/>
      <c r="BN484" s="304"/>
      <c r="BO484" s="304"/>
      <c r="BP484" s="304"/>
      <c r="BQ484" s="30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5" customHeight="1">
      <c r="A485"/>
      <c r="B485" s="61" t="s">
        <v>87</v>
      </c>
      <c r="C485" s="61"/>
      <c r="D485" s="61"/>
      <c r="E485" s="61"/>
      <c r="F485" s="61"/>
      <c r="G485" s="61"/>
      <c r="H485" s="61"/>
      <c r="I485" s="61"/>
      <c r="J485" s="304">
        <v>1493</v>
      </c>
      <c r="K485" s="304"/>
      <c r="L485" s="304"/>
      <c r="M485" s="304"/>
      <c r="N485" s="304"/>
      <c r="O485" s="304"/>
      <c r="P485" s="304"/>
      <c r="Q485" s="304"/>
      <c r="R485" s="304"/>
      <c r="S485" s="304"/>
      <c r="T485" s="304">
        <v>582</v>
      </c>
      <c r="U485" s="304"/>
      <c r="V485" s="304"/>
      <c r="W485" s="304"/>
      <c r="X485" s="304"/>
      <c r="Y485" s="304"/>
      <c r="Z485" s="304"/>
      <c r="AA485" s="304"/>
      <c r="AB485" s="304"/>
      <c r="AC485" s="304"/>
      <c r="AD485" s="304">
        <v>911</v>
      </c>
      <c r="AE485" s="304"/>
      <c r="AF485" s="304"/>
      <c r="AG485" s="304"/>
      <c r="AH485" s="304"/>
      <c r="AI485" s="304"/>
      <c r="AJ485" s="304"/>
      <c r="AK485" s="304"/>
      <c r="AL485" s="304"/>
      <c r="AM485" s="304"/>
      <c r="AN485" s="304">
        <v>161</v>
      </c>
      <c r="AO485" s="304"/>
      <c r="AP485" s="304"/>
      <c r="AQ485" s="304"/>
      <c r="AR485" s="304"/>
      <c r="AS485" s="304"/>
      <c r="AT485" s="304"/>
      <c r="AU485" s="304"/>
      <c r="AV485" s="304"/>
      <c r="AW485" s="304"/>
      <c r="AX485" s="304">
        <v>137</v>
      </c>
      <c r="AY485" s="304"/>
      <c r="AZ485" s="304"/>
      <c r="BA485" s="304"/>
      <c r="BB485" s="304"/>
      <c r="BC485" s="304"/>
      <c r="BD485" s="304"/>
      <c r="BE485" s="304"/>
      <c r="BF485" s="304"/>
      <c r="BG485" s="304"/>
      <c r="BH485" s="304">
        <v>284</v>
      </c>
      <c r="BI485" s="304"/>
      <c r="BJ485" s="304"/>
      <c r="BK485" s="304"/>
      <c r="BL485" s="304"/>
      <c r="BM485" s="304"/>
      <c r="BN485" s="304"/>
      <c r="BO485" s="304"/>
      <c r="BP485" s="304"/>
      <c r="BQ485" s="304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15" customHeight="1">
      <c r="A486"/>
      <c r="B486" s="16" t="s">
        <v>65</v>
      </c>
      <c r="C486" s="16"/>
      <c r="D486" s="16"/>
      <c r="E486" s="16"/>
      <c r="F486" s="16"/>
      <c r="G486" s="16"/>
      <c r="H486" s="16"/>
      <c r="I486" s="16"/>
      <c r="J486" s="305">
        <v>1279</v>
      </c>
      <c r="K486" s="305"/>
      <c r="L486" s="305"/>
      <c r="M486" s="305"/>
      <c r="N486" s="305"/>
      <c r="O486" s="305"/>
      <c r="P486" s="305"/>
      <c r="Q486" s="305"/>
      <c r="R486" s="305"/>
      <c r="S486" s="305"/>
      <c r="T486" s="305">
        <v>467</v>
      </c>
      <c r="U486" s="305"/>
      <c r="V486" s="305"/>
      <c r="W486" s="305"/>
      <c r="X486" s="305"/>
      <c r="Y486" s="305"/>
      <c r="Z486" s="305"/>
      <c r="AA486" s="305"/>
      <c r="AB486" s="305"/>
      <c r="AC486" s="305"/>
      <c r="AD486" s="305">
        <v>812</v>
      </c>
      <c r="AE486" s="305"/>
      <c r="AF486" s="305"/>
      <c r="AG486" s="305"/>
      <c r="AH486" s="305"/>
      <c r="AI486" s="305"/>
      <c r="AJ486" s="305"/>
      <c r="AK486" s="305"/>
      <c r="AL486" s="305"/>
      <c r="AM486" s="305"/>
      <c r="AN486" s="305">
        <v>137</v>
      </c>
      <c r="AO486" s="305"/>
      <c r="AP486" s="305"/>
      <c r="AQ486" s="305"/>
      <c r="AR486" s="305"/>
      <c r="AS486" s="305"/>
      <c r="AT486" s="305"/>
      <c r="AU486" s="305"/>
      <c r="AV486" s="305"/>
      <c r="AW486" s="305"/>
      <c r="AX486" s="305">
        <v>100</v>
      </c>
      <c r="AY486" s="305"/>
      <c r="AZ486" s="305"/>
      <c r="BA486" s="305"/>
      <c r="BB486" s="305"/>
      <c r="BC486" s="305"/>
      <c r="BD486" s="305"/>
      <c r="BE486" s="305"/>
      <c r="BF486" s="305"/>
      <c r="BG486" s="305"/>
      <c r="BH486" s="305">
        <v>230</v>
      </c>
      <c r="BI486" s="305"/>
      <c r="BJ486" s="305"/>
      <c r="BK486" s="305"/>
      <c r="BL486" s="305"/>
      <c r="BM486" s="305"/>
      <c r="BN486" s="305"/>
      <c r="BO486" s="305"/>
      <c r="BP486" s="305"/>
      <c r="BQ486" s="305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1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 s="52" t="s">
        <v>572</v>
      </c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9" spans="1:256" ht="15" customHeight="1">
      <c r="A489" s="4" t="s">
        <v>573</v>
      </c>
      <c r="B489" s="53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 s="52" t="s">
        <v>563</v>
      </c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3.7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15" customHeight="1">
      <c r="A491"/>
      <c r="B491" s="5" t="s">
        <v>12</v>
      </c>
      <c r="C491" s="5"/>
      <c r="D491" s="5"/>
      <c r="E491" s="5"/>
      <c r="F491" s="5"/>
      <c r="G491" s="5"/>
      <c r="H491" s="5"/>
      <c r="I491" s="5"/>
      <c r="J491" s="5"/>
      <c r="K491" s="5"/>
      <c r="L491" s="5" t="s">
        <v>96</v>
      </c>
      <c r="M491" s="5"/>
      <c r="N491" s="5"/>
      <c r="O491" s="5"/>
      <c r="P491" s="5"/>
      <c r="Q491" s="5"/>
      <c r="R491" s="5"/>
      <c r="S491" s="5"/>
      <c r="T491" s="275" t="s">
        <v>574</v>
      </c>
      <c r="U491" s="275"/>
      <c r="V491" s="275"/>
      <c r="W491" s="275"/>
      <c r="X491" s="275"/>
      <c r="Y491" s="306" t="s">
        <v>575</v>
      </c>
      <c r="Z491" s="306"/>
      <c r="AA491" s="306"/>
      <c r="AB491" s="306"/>
      <c r="AC491" s="306"/>
      <c r="AD491" s="307" t="s">
        <v>576</v>
      </c>
      <c r="AE491" s="307"/>
      <c r="AF491" s="307"/>
      <c r="AG491" s="307"/>
      <c r="AH491" s="307"/>
      <c r="AI491" s="307" t="s">
        <v>577</v>
      </c>
      <c r="AJ491" s="307"/>
      <c r="AK491" s="307"/>
      <c r="AL491" s="307"/>
      <c r="AM491" s="307"/>
      <c r="AN491" s="307" t="s">
        <v>578</v>
      </c>
      <c r="AO491" s="307"/>
      <c r="AP491" s="307"/>
      <c r="AQ491" s="307"/>
      <c r="AR491" s="307"/>
      <c r="AS491" s="307" t="s">
        <v>579</v>
      </c>
      <c r="AT491" s="307"/>
      <c r="AU491" s="307"/>
      <c r="AV491" s="307"/>
      <c r="AW491" s="307"/>
      <c r="AX491" s="307" t="s">
        <v>580</v>
      </c>
      <c r="AY491" s="307"/>
      <c r="AZ491" s="307"/>
      <c r="BA491" s="307"/>
      <c r="BB491" s="307"/>
      <c r="BC491" s="307" t="s">
        <v>581</v>
      </c>
      <c r="BD491" s="307"/>
      <c r="BE491" s="307"/>
      <c r="BF491" s="307"/>
      <c r="BG491" s="307"/>
      <c r="BH491" s="307" t="s">
        <v>582</v>
      </c>
      <c r="BI491" s="307"/>
      <c r="BJ491" s="307"/>
      <c r="BK491" s="307"/>
      <c r="BL491" s="307"/>
      <c r="BM491" s="307" t="s">
        <v>583</v>
      </c>
      <c r="BN491" s="307"/>
      <c r="BO491" s="307"/>
      <c r="BP491" s="307"/>
      <c r="BQ491" s="307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15" customHeight="1">
      <c r="A492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275"/>
      <c r="U492" s="275"/>
      <c r="V492" s="275"/>
      <c r="W492" s="275"/>
      <c r="X492" s="275"/>
      <c r="Y492" s="306"/>
      <c r="Z492" s="306"/>
      <c r="AA492" s="306"/>
      <c r="AB492" s="306"/>
      <c r="AC492" s="306"/>
      <c r="AD492" s="307"/>
      <c r="AE492" s="307"/>
      <c r="AF492" s="307"/>
      <c r="AG492" s="307"/>
      <c r="AH492" s="307"/>
      <c r="AI492" s="307"/>
      <c r="AJ492" s="307"/>
      <c r="AK492" s="307"/>
      <c r="AL492" s="307"/>
      <c r="AM492" s="307"/>
      <c r="AN492" s="307"/>
      <c r="AO492" s="307"/>
      <c r="AP492" s="307"/>
      <c r="AQ492" s="307"/>
      <c r="AR492" s="307"/>
      <c r="AS492" s="307"/>
      <c r="AT492" s="307"/>
      <c r="AU492" s="307"/>
      <c r="AV492" s="307"/>
      <c r="AW492" s="307"/>
      <c r="AX492" s="307"/>
      <c r="AY492" s="307"/>
      <c r="AZ492" s="307"/>
      <c r="BA492" s="307"/>
      <c r="BB492" s="307"/>
      <c r="BC492" s="307"/>
      <c r="BD492" s="307"/>
      <c r="BE492" s="307"/>
      <c r="BF492" s="307"/>
      <c r="BG492" s="307"/>
      <c r="BH492" s="307"/>
      <c r="BI492" s="307"/>
      <c r="BJ492" s="307"/>
      <c r="BK492" s="307"/>
      <c r="BL492" s="307"/>
      <c r="BM492" s="307"/>
      <c r="BN492" s="307"/>
      <c r="BO492" s="307"/>
      <c r="BP492" s="307"/>
      <c r="BQ492" s="307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5" customHeight="1">
      <c r="A493"/>
      <c r="B493" s="12" t="s">
        <v>85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308">
        <v>3621</v>
      </c>
      <c r="M493" s="308"/>
      <c r="N493" s="308"/>
      <c r="O493" s="308"/>
      <c r="P493" s="308"/>
      <c r="Q493" s="308"/>
      <c r="R493" s="308"/>
      <c r="S493" s="308"/>
      <c r="T493" s="308">
        <v>7</v>
      </c>
      <c r="U493" s="308"/>
      <c r="V493" s="308"/>
      <c r="W493" s="308"/>
      <c r="X493" s="308"/>
      <c r="Y493" s="308">
        <v>741</v>
      </c>
      <c r="Z493" s="308"/>
      <c r="AA493" s="308"/>
      <c r="AB493" s="308"/>
      <c r="AC493" s="308"/>
      <c r="AD493" s="308">
        <v>683</v>
      </c>
      <c r="AE493" s="308"/>
      <c r="AF493" s="308"/>
      <c r="AG493" s="308"/>
      <c r="AH493" s="308"/>
      <c r="AI493" s="308">
        <v>1271</v>
      </c>
      <c r="AJ493" s="308"/>
      <c r="AK493" s="308"/>
      <c r="AL493" s="308"/>
      <c r="AM493" s="308"/>
      <c r="AN493" s="308">
        <v>489</v>
      </c>
      <c r="AO493" s="308"/>
      <c r="AP493" s="308"/>
      <c r="AQ493" s="308"/>
      <c r="AR493" s="308"/>
      <c r="AS493" s="308">
        <v>217</v>
      </c>
      <c r="AT493" s="308"/>
      <c r="AU493" s="308"/>
      <c r="AV493" s="308"/>
      <c r="AW493" s="308"/>
      <c r="AX493" s="308">
        <v>96</v>
      </c>
      <c r="AY493" s="308"/>
      <c r="AZ493" s="308"/>
      <c r="BA493" s="308"/>
      <c r="BB493" s="308"/>
      <c r="BC493" s="308">
        <v>37</v>
      </c>
      <c r="BD493" s="308"/>
      <c r="BE493" s="308"/>
      <c r="BF493" s="308"/>
      <c r="BG493" s="308"/>
      <c r="BH493" s="308">
        <v>66</v>
      </c>
      <c r="BI493" s="308"/>
      <c r="BJ493" s="308"/>
      <c r="BK493" s="308"/>
      <c r="BL493" s="308"/>
      <c r="BM493" s="308">
        <v>14</v>
      </c>
      <c r="BN493" s="308"/>
      <c r="BO493" s="308"/>
      <c r="BP493" s="308"/>
      <c r="BQ493" s="308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5" customHeight="1">
      <c r="A494"/>
      <c r="B494" s="61" t="s">
        <v>86</v>
      </c>
      <c r="C494" s="61"/>
      <c r="D494" s="61"/>
      <c r="E494" s="61"/>
      <c r="F494" s="61"/>
      <c r="G494" s="61"/>
      <c r="H494" s="61"/>
      <c r="I494" s="61"/>
      <c r="J494" s="61"/>
      <c r="K494" s="61"/>
      <c r="L494" s="62">
        <v>2584</v>
      </c>
      <c r="M494" s="62"/>
      <c r="N494" s="62"/>
      <c r="O494" s="62"/>
      <c r="P494" s="62"/>
      <c r="Q494" s="62"/>
      <c r="R494" s="62"/>
      <c r="S494" s="62"/>
      <c r="T494" s="62" t="s">
        <v>507</v>
      </c>
      <c r="U494" s="62"/>
      <c r="V494" s="62"/>
      <c r="W494" s="62"/>
      <c r="X494" s="62"/>
      <c r="Y494" s="62">
        <v>12</v>
      </c>
      <c r="Z494" s="62"/>
      <c r="AA494" s="62"/>
      <c r="AB494" s="62"/>
      <c r="AC494" s="62"/>
      <c r="AD494" s="62">
        <v>596</v>
      </c>
      <c r="AE494" s="62"/>
      <c r="AF494" s="62"/>
      <c r="AG494" s="62"/>
      <c r="AH494" s="62"/>
      <c r="AI494" s="62">
        <v>1071</v>
      </c>
      <c r="AJ494" s="62"/>
      <c r="AK494" s="62"/>
      <c r="AL494" s="62"/>
      <c r="AM494" s="62"/>
      <c r="AN494" s="62">
        <v>447</v>
      </c>
      <c r="AO494" s="62"/>
      <c r="AP494" s="62"/>
      <c r="AQ494" s="62"/>
      <c r="AR494" s="62"/>
      <c r="AS494" s="62">
        <v>195</v>
      </c>
      <c r="AT494" s="62"/>
      <c r="AU494" s="62"/>
      <c r="AV494" s="62"/>
      <c r="AW494" s="62"/>
      <c r="AX494" s="62">
        <v>139</v>
      </c>
      <c r="AY494" s="62"/>
      <c r="AZ494" s="62"/>
      <c r="BA494" s="62"/>
      <c r="BB494" s="62"/>
      <c r="BC494" s="62">
        <v>74</v>
      </c>
      <c r="BD494" s="62"/>
      <c r="BE494" s="62"/>
      <c r="BF494" s="62"/>
      <c r="BG494" s="62"/>
      <c r="BH494" s="62">
        <v>19</v>
      </c>
      <c r="BI494" s="62"/>
      <c r="BJ494" s="62"/>
      <c r="BK494" s="62"/>
      <c r="BL494" s="62"/>
      <c r="BM494" s="62">
        <v>1</v>
      </c>
      <c r="BN494" s="62"/>
      <c r="BO494" s="62"/>
      <c r="BP494" s="62"/>
      <c r="BQ494" s="62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5" customHeight="1">
      <c r="A495"/>
      <c r="B495" s="61" t="s">
        <v>87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2">
        <v>582</v>
      </c>
      <c r="M495" s="62"/>
      <c r="N495" s="62"/>
      <c r="O495" s="62"/>
      <c r="P495" s="62"/>
      <c r="Q495" s="62"/>
      <c r="R495" s="62"/>
      <c r="S495" s="62"/>
      <c r="T495" s="62">
        <v>23</v>
      </c>
      <c r="U495" s="62"/>
      <c r="V495" s="62"/>
      <c r="W495" s="62"/>
      <c r="X495" s="62"/>
      <c r="Y495" s="62">
        <v>78</v>
      </c>
      <c r="Z495" s="62"/>
      <c r="AA495" s="62"/>
      <c r="AB495" s="62"/>
      <c r="AC495" s="62"/>
      <c r="AD495" s="62">
        <v>166</v>
      </c>
      <c r="AE495" s="62"/>
      <c r="AF495" s="62"/>
      <c r="AG495" s="62"/>
      <c r="AH495" s="62"/>
      <c r="AI495" s="62">
        <v>180</v>
      </c>
      <c r="AJ495" s="62"/>
      <c r="AK495" s="62"/>
      <c r="AL495" s="62"/>
      <c r="AM495" s="62"/>
      <c r="AN495" s="62">
        <v>67</v>
      </c>
      <c r="AO495" s="62"/>
      <c r="AP495" s="62"/>
      <c r="AQ495" s="62"/>
      <c r="AR495" s="62"/>
      <c r="AS495" s="62">
        <v>21</v>
      </c>
      <c r="AT495" s="62"/>
      <c r="AU495" s="62"/>
      <c r="AV495" s="62"/>
      <c r="AW495" s="62"/>
      <c r="AX495" s="309">
        <v>20</v>
      </c>
      <c r="AY495" s="309"/>
      <c r="AZ495" s="309"/>
      <c r="BA495" s="309"/>
      <c r="BB495" s="309"/>
      <c r="BC495" s="309"/>
      <c r="BD495" s="309"/>
      <c r="BE495" s="309"/>
      <c r="BF495" s="309"/>
      <c r="BG495" s="309"/>
      <c r="BH495" s="62">
        <v>11</v>
      </c>
      <c r="BI495" s="62"/>
      <c r="BJ495" s="62"/>
      <c r="BK495" s="62"/>
      <c r="BL495" s="62"/>
      <c r="BM495" s="62">
        <v>16</v>
      </c>
      <c r="BN495" s="62"/>
      <c r="BO495" s="62"/>
      <c r="BP495" s="62"/>
      <c r="BQ495" s="62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5" customHeight="1">
      <c r="A496"/>
      <c r="B496" s="16" t="s">
        <v>65</v>
      </c>
      <c r="C496" s="16"/>
      <c r="D496" s="16"/>
      <c r="E496" s="16"/>
      <c r="F496" s="16"/>
      <c r="G496" s="16"/>
      <c r="H496" s="16"/>
      <c r="I496" s="16"/>
      <c r="J496" s="16"/>
      <c r="K496" s="16"/>
      <c r="L496" s="310">
        <v>467</v>
      </c>
      <c r="M496" s="310"/>
      <c r="N496" s="310"/>
      <c r="O496" s="310"/>
      <c r="P496" s="310"/>
      <c r="Q496" s="310"/>
      <c r="R496" s="310"/>
      <c r="S496" s="310"/>
      <c r="T496" s="310">
        <v>3</v>
      </c>
      <c r="U496" s="310"/>
      <c r="V496" s="310"/>
      <c r="W496" s="310"/>
      <c r="X496" s="310"/>
      <c r="Y496" s="310">
        <v>76</v>
      </c>
      <c r="Z496" s="310"/>
      <c r="AA496" s="310"/>
      <c r="AB496" s="310"/>
      <c r="AC496" s="310"/>
      <c r="AD496" s="310">
        <v>120</v>
      </c>
      <c r="AE496" s="310"/>
      <c r="AF496" s="310"/>
      <c r="AG496" s="310"/>
      <c r="AH496" s="310"/>
      <c r="AI496" s="310">
        <v>145</v>
      </c>
      <c r="AJ496" s="310"/>
      <c r="AK496" s="310"/>
      <c r="AL496" s="310"/>
      <c r="AM496" s="310"/>
      <c r="AN496" s="310">
        <v>59</v>
      </c>
      <c r="AO496" s="310"/>
      <c r="AP496" s="310"/>
      <c r="AQ496" s="310"/>
      <c r="AR496" s="310"/>
      <c r="AS496" s="310">
        <v>25</v>
      </c>
      <c r="AT496" s="310"/>
      <c r="AU496" s="310"/>
      <c r="AV496" s="310"/>
      <c r="AW496" s="310"/>
      <c r="AX496" s="311">
        <v>19</v>
      </c>
      <c r="AY496" s="311"/>
      <c r="AZ496" s="311"/>
      <c r="BA496" s="311"/>
      <c r="BB496" s="311"/>
      <c r="BC496" s="311"/>
      <c r="BD496" s="311"/>
      <c r="BE496" s="311"/>
      <c r="BF496" s="311"/>
      <c r="BG496" s="311"/>
      <c r="BH496" s="310">
        <v>10</v>
      </c>
      <c r="BI496" s="310"/>
      <c r="BJ496" s="310"/>
      <c r="BK496" s="310"/>
      <c r="BL496" s="310"/>
      <c r="BM496" s="310">
        <v>10</v>
      </c>
      <c r="BN496" s="310"/>
      <c r="BO496" s="310"/>
      <c r="BP496" s="310"/>
      <c r="BQ496" s="310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 s="1">
        <v>16.53</v>
      </c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 s="1">
        <v>5.32</v>
      </c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 s="52" t="s">
        <v>572</v>
      </c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 s="1">
        <v>100</v>
      </c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5" customHeight="1">
      <c r="A499" s="4" t="s">
        <v>584</v>
      </c>
      <c r="B499" s="53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 s="52" t="s">
        <v>585</v>
      </c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3.7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5" customHeight="1">
      <c r="A501"/>
      <c r="B501" s="5" t="s">
        <v>100</v>
      </c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 t="s">
        <v>586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 t="s">
        <v>26</v>
      </c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 t="s">
        <v>27</v>
      </c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 t="s">
        <v>587</v>
      </c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5" customHeight="1">
      <c r="A502"/>
      <c r="B502" s="12" t="s">
        <v>571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312">
        <f aca="true" t="shared" si="75" ref="O502:O504">SUM(AC502:BQ502)</f>
        <v>306346</v>
      </c>
      <c r="P502" s="312"/>
      <c r="Q502" s="312"/>
      <c r="R502" s="312"/>
      <c r="S502" s="312"/>
      <c r="T502" s="312"/>
      <c r="U502" s="312"/>
      <c r="V502" s="312"/>
      <c r="W502" s="312"/>
      <c r="X502" s="312"/>
      <c r="Y502" s="312"/>
      <c r="Z502" s="312"/>
      <c r="AA502" s="312"/>
      <c r="AB502" s="312"/>
      <c r="AC502" s="312">
        <v>254470</v>
      </c>
      <c r="AD502" s="312"/>
      <c r="AE502" s="312"/>
      <c r="AF502" s="312"/>
      <c r="AG502" s="312"/>
      <c r="AH502" s="312"/>
      <c r="AI502" s="312"/>
      <c r="AJ502" s="312"/>
      <c r="AK502" s="312"/>
      <c r="AL502" s="312"/>
      <c r="AM502" s="312"/>
      <c r="AN502" s="312"/>
      <c r="AO502" s="312"/>
      <c r="AP502" s="312"/>
      <c r="AQ502" s="312">
        <v>25747</v>
      </c>
      <c r="AR502" s="312"/>
      <c r="AS502" s="312"/>
      <c r="AT502" s="312"/>
      <c r="AU502" s="312"/>
      <c r="AV502" s="312"/>
      <c r="AW502" s="312"/>
      <c r="AX502" s="312"/>
      <c r="AY502" s="312"/>
      <c r="AZ502" s="312"/>
      <c r="BA502" s="312"/>
      <c r="BB502" s="312"/>
      <c r="BC502" s="312"/>
      <c r="BD502" s="312"/>
      <c r="BE502" s="312">
        <v>26129</v>
      </c>
      <c r="BF502" s="312"/>
      <c r="BG502" s="312"/>
      <c r="BH502" s="312"/>
      <c r="BI502" s="312"/>
      <c r="BJ502" s="312"/>
      <c r="BK502" s="312"/>
      <c r="BL502" s="312"/>
      <c r="BM502" s="312"/>
      <c r="BN502" s="312"/>
      <c r="BO502" s="312"/>
      <c r="BP502" s="312"/>
      <c r="BQ502" s="31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5" customHeight="1">
      <c r="A503"/>
      <c r="B503" s="61" t="s">
        <v>85</v>
      </c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313">
        <f t="shared" si="75"/>
        <v>277556</v>
      </c>
      <c r="P503" s="313"/>
      <c r="Q503" s="313"/>
      <c r="R503" s="313"/>
      <c r="S503" s="313"/>
      <c r="T503" s="313"/>
      <c r="U503" s="313"/>
      <c r="V503" s="313"/>
      <c r="W503" s="313"/>
      <c r="X503" s="313"/>
      <c r="Y503" s="313"/>
      <c r="Z503" s="313"/>
      <c r="AA503" s="313"/>
      <c r="AB503" s="313"/>
      <c r="AC503" s="313">
        <v>238429</v>
      </c>
      <c r="AD503" s="313"/>
      <c r="AE503" s="313"/>
      <c r="AF503" s="313"/>
      <c r="AG503" s="313"/>
      <c r="AH503" s="313"/>
      <c r="AI503" s="313"/>
      <c r="AJ503" s="313"/>
      <c r="AK503" s="313"/>
      <c r="AL503" s="313"/>
      <c r="AM503" s="313"/>
      <c r="AN503" s="313"/>
      <c r="AO503" s="313"/>
      <c r="AP503" s="313"/>
      <c r="AQ503" s="313">
        <v>20060</v>
      </c>
      <c r="AR503" s="313"/>
      <c r="AS503" s="313"/>
      <c r="AT503" s="313"/>
      <c r="AU503" s="313"/>
      <c r="AV503" s="313"/>
      <c r="AW503" s="313"/>
      <c r="AX503" s="313"/>
      <c r="AY503" s="313"/>
      <c r="AZ503" s="313"/>
      <c r="BA503" s="313"/>
      <c r="BB503" s="313"/>
      <c r="BC503" s="313"/>
      <c r="BD503" s="313"/>
      <c r="BE503" s="313">
        <v>19067</v>
      </c>
      <c r="BF503" s="313"/>
      <c r="BG503" s="313"/>
      <c r="BH503" s="313"/>
      <c r="BI503" s="313"/>
      <c r="BJ503" s="313"/>
      <c r="BK503" s="313"/>
      <c r="BL503" s="313"/>
      <c r="BM503" s="313"/>
      <c r="BN503" s="313"/>
      <c r="BO503" s="313"/>
      <c r="BP503" s="313"/>
      <c r="BQ503" s="31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5" customHeight="1">
      <c r="A504"/>
      <c r="B504" s="61" t="s">
        <v>86</v>
      </c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313">
        <f t="shared" si="75"/>
        <v>261280</v>
      </c>
      <c r="P504" s="313"/>
      <c r="Q504" s="313"/>
      <c r="R504" s="313"/>
      <c r="S504" s="313"/>
      <c r="T504" s="313"/>
      <c r="U504" s="313"/>
      <c r="V504" s="313"/>
      <c r="W504" s="313"/>
      <c r="X504" s="313"/>
      <c r="Y504" s="313"/>
      <c r="Z504" s="313"/>
      <c r="AA504" s="313"/>
      <c r="AB504" s="313"/>
      <c r="AC504" s="313">
        <v>229252</v>
      </c>
      <c r="AD504" s="313"/>
      <c r="AE504" s="313"/>
      <c r="AF504" s="313"/>
      <c r="AG504" s="313"/>
      <c r="AH504" s="313"/>
      <c r="AI504" s="313"/>
      <c r="AJ504" s="313"/>
      <c r="AK504" s="313"/>
      <c r="AL504" s="313"/>
      <c r="AM504" s="313"/>
      <c r="AN504" s="313"/>
      <c r="AO504" s="313"/>
      <c r="AP504" s="313"/>
      <c r="AQ504" s="313">
        <v>16627</v>
      </c>
      <c r="AR504" s="313"/>
      <c r="AS504" s="313"/>
      <c r="AT504" s="313"/>
      <c r="AU504" s="313"/>
      <c r="AV504" s="313"/>
      <c r="AW504" s="313"/>
      <c r="AX504" s="313"/>
      <c r="AY504" s="313"/>
      <c r="AZ504" s="313"/>
      <c r="BA504" s="313"/>
      <c r="BB504" s="313"/>
      <c r="BC504" s="313"/>
      <c r="BD504" s="313"/>
      <c r="BE504" s="313">
        <v>15401</v>
      </c>
      <c r="BF504" s="313"/>
      <c r="BG504" s="313"/>
      <c r="BH504" s="313"/>
      <c r="BI504" s="313"/>
      <c r="BJ504" s="313"/>
      <c r="BK504" s="313"/>
      <c r="BL504" s="313"/>
      <c r="BM504" s="313"/>
      <c r="BN504" s="313"/>
      <c r="BO504" s="313"/>
      <c r="BP504" s="313"/>
      <c r="BQ504" s="313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15" customHeight="1">
      <c r="A505"/>
      <c r="B505" s="61" t="s">
        <v>87</v>
      </c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313">
        <v>236051</v>
      </c>
      <c r="P505" s="313"/>
      <c r="Q505" s="313"/>
      <c r="R505" s="313"/>
      <c r="S505" s="313"/>
      <c r="T505" s="313"/>
      <c r="U505" s="313"/>
      <c r="V505" s="313"/>
      <c r="W505" s="313"/>
      <c r="X505" s="313"/>
      <c r="Y505" s="313"/>
      <c r="Z505" s="313"/>
      <c r="AA505" s="313"/>
      <c r="AB505" s="313"/>
      <c r="AC505" s="313">
        <v>219203</v>
      </c>
      <c r="AD505" s="313"/>
      <c r="AE505" s="313"/>
      <c r="AF505" s="313"/>
      <c r="AG505" s="313"/>
      <c r="AH505" s="313"/>
      <c r="AI505" s="313"/>
      <c r="AJ505" s="313"/>
      <c r="AK505" s="313"/>
      <c r="AL505" s="313"/>
      <c r="AM505" s="313"/>
      <c r="AN505" s="313"/>
      <c r="AO505" s="313"/>
      <c r="AP505" s="313"/>
      <c r="AQ505" s="313">
        <v>6410</v>
      </c>
      <c r="AR505" s="313"/>
      <c r="AS505" s="313"/>
      <c r="AT505" s="313"/>
      <c r="AU505" s="313"/>
      <c r="AV505" s="313"/>
      <c r="AW505" s="313"/>
      <c r="AX505" s="313"/>
      <c r="AY505" s="313"/>
      <c r="AZ505" s="313"/>
      <c r="BA505" s="313"/>
      <c r="BB505" s="313"/>
      <c r="BC505" s="313"/>
      <c r="BD505" s="313"/>
      <c r="BE505" s="313">
        <v>10438</v>
      </c>
      <c r="BF505" s="313"/>
      <c r="BG505" s="313"/>
      <c r="BH505" s="313"/>
      <c r="BI505" s="313"/>
      <c r="BJ505" s="313"/>
      <c r="BK505" s="313"/>
      <c r="BL505" s="313"/>
      <c r="BM505" s="313"/>
      <c r="BN505" s="313"/>
      <c r="BO505" s="313"/>
      <c r="BP505" s="313"/>
      <c r="BQ505" s="313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5" customHeight="1">
      <c r="A506"/>
      <c r="B506" s="16" t="s">
        <v>65</v>
      </c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314">
        <v>242800</v>
      </c>
      <c r="P506" s="314"/>
      <c r="Q506" s="314"/>
      <c r="R506" s="314"/>
      <c r="S506" s="314"/>
      <c r="T506" s="314"/>
      <c r="U506" s="314"/>
      <c r="V506" s="314"/>
      <c r="W506" s="314"/>
      <c r="X506" s="314"/>
      <c r="Y506" s="314"/>
      <c r="Z506" s="314"/>
      <c r="AA506" s="314"/>
      <c r="AB506" s="314"/>
      <c r="AC506" s="314">
        <v>228800</v>
      </c>
      <c r="AD506" s="314"/>
      <c r="AE506" s="314"/>
      <c r="AF506" s="314"/>
      <c r="AG506" s="314"/>
      <c r="AH506" s="314"/>
      <c r="AI506" s="314"/>
      <c r="AJ506" s="314"/>
      <c r="AK506" s="314"/>
      <c r="AL506" s="314"/>
      <c r="AM506" s="314"/>
      <c r="AN506" s="314"/>
      <c r="AO506" s="314"/>
      <c r="AP506" s="314"/>
      <c r="AQ506" s="314">
        <v>6000</v>
      </c>
      <c r="AR506" s="314"/>
      <c r="AS506" s="314"/>
      <c r="AT506" s="314"/>
      <c r="AU506" s="314"/>
      <c r="AV506" s="314"/>
      <c r="AW506" s="314"/>
      <c r="AX506" s="314"/>
      <c r="AY506" s="314"/>
      <c r="AZ506" s="314"/>
      <c r="BA506" s="314"/>
      <c r="BB506" s="314"/>
      <c r="BC506" s="314"/>
      <c r="BD506" s="314"/>
      <c r="BE506" s="314">
        <v>8100</v>
      </c>
      <c r="BF506" s="314"/>
      <c r="BG506" s="314"/>
      <c r="BH506" s="314"/>
      <c r="BI506" s="314"/>
      <c r="BJ506" s="314"/>
      <c r="BK506" s="314"/>
      <c r="BL506" s="314"/>
      <c r="BM506" s="314"/>
      <c r="BN506" s="314"/>
      <c r="BO506" s="314"/>
      <c r="BP506" s="314"/>
      <c r="BQ506" s="314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 s="52" t="s">
        <v>572</v>
      </c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1">
        <v>-2.6</v>
      </c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5" customHeight="1">
      <c r="A509" s="4" t="s">
        <v>588</v>
      </c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 s="52" t="s">
        <v>589</v>
      </c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3.75" customHeight="1">
      <c r="A510"/>
      <c r="B510"/>
      <c r="C510"/>
      <c r="D510"/>
      <c r="E510"/>
      <c r="F510"/>
      <c r="G510"/>
      <c r="H510"/>
      <c r="I510"/>
      <c r="J510"/>
      <c r="K510"/>
      <c r="L510"/>
      <c r="M510" s="1">
        <v>31.4</v>
      </c>
      <c r="N510"/>
      <c r="O510"/>
      <c r="P510"/>
      <c r="Q510"/>
      <c r="R510"/>
      <c r="S510"/>
      <c r="T510"/>
      <c r="U510"/>
      <c r="V510" s="1">
        <v>8.6</v>
      </c>
      <c r="W510"/>
      <c r="X510"/>
      <c r="Y510"/>
      <c r="Z510"/>
      <c r="AA510"/>
      <c r="AB510"/>
      <c r="AC510"/>
      <c r="AD510"/>
      <c r="AE510" s="1">
        <v>19.1</v>
      </c>
      <c r="AF510"/>
      <c r="AG510"/>
      <c r="AH510"/>
      <c r="AI510"/>
      <c r="AJ510"/>
      <c r="AK510"/>
      <c r="AL510"/>
      <c r="AM510"/>
      <c r="AN510" s="1">
        <v>150</v>
      </c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5.75" customHeight="1">
      <c r="A511"/>
      <c r="B511" s="5" t="s">
        <v>12</v>
      </c>
      <c r="C511" s="5"/>
      <c r="D511" s="5"/>
      <c r="E511" s="5"/>
      <c r="F511" s="5"/>
      <c r="G511" s="5"/>
      <c r="H511" s="5"/>
      <c r="I511" s="5"/>
      <c r="J511" s="5" t="s">
        <v>590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 t="s">
        <v>591</v>
      </c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 t="s">
        <v>592</v>
      </c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 t="s">
        <v>593</v>
      </c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 t="s">
        <v>594</v>
      </c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5.75" customHeight="1">
      <c r="A512"/>
      <c r="B512" s="5"/>
      <c r="C512" s="5"/>
      <c r="D512" s="5"/>
      <c r="E512" s="5"/>
      <c r="F512" s="5"/>
      <c r="G512" s="5"/>
      <c r="H512" s="5"/>
      <c r="I512" s="5"/>
      <c r="J512" s="5" t="s">
        <v>595</v>
      </c>
      <c r="K512" s="5"/>
      <c r="L512" s="5"/>
      <c r="M512" s="5"/>
      <c r="N512" s="5"/>
      <c r="O512" s="5"/>
      <c r="P512" s="5"/>
      <c r="Q512" s="5" t="s">
        <v>596</v>
      </c>
      <c r="R512" s="5"/>
      <c r="S512" s="5"/>
      <c r="T512" s="5"/>
      <c r="U512" s="5"/>
      <c r="V512" s="5" t="s">
        <v>595</v>
      </c>
      <c r="W512" s="5"/>
      <c r="X512" s="5"/>
      <c r="Y512" s="5"/>
      <c r="Z512" s="5"/>
      <c r="AA512" s="5"/>
      <c r="AB512" s="5"/>
      <c r="AC512" s="5" t="s">
        <v>596</v>
      </c>
      <c r="AD512" s="5"/>
      <c r="AE512" s="5"/>
      <c r="AF512" s="5"/>
      <c r="AG512" s="5"/>
      <c r="AH512" s="5" t="s">
        <v>595</v>
      </c>
      <c r="AI512" s="5"/>
      <c r="AJ512" s="5"/>
      <c r="AK512" s="5"/>
      <c r="AL512" s="5"/>
      <c r="AM512" s="5"/>
      <c r="AN512" s="5"/>
      <c r="AO512" s="5" t="s">
        <v>596</v>
      </c>
      <c r="AP512" s="5"/>
      <c r="AQ512" s="5"/>
      <c r="AR512" s="5"/>
      <c r="AS512" s="5"/>
      <c r="AT512" s="5" t="s">
        <v>595</v>
      </c>
      <c r="AU512" s="5"/>
      <c r="AV512" s="5"/>
      <c r="AW512" s="5"/>
      <c r="AX512" s="5"/>
      <c r="AY512" s="5"/>
      <c r="AZ512" s="5"/>
      <c r="BA512" s="5" t="s">
        <v>596</v>
      </c>
      <c r="BB512" s="5"/>
      <c r="BC512" s="5"/>
      <c r="BD512" s="5"/>
      <c r="BE512" s="5"/>
      <c r="BF512" s="5" t="s">
        <v>595</v>
      </c>
      <c r="BG512" s="5"/>
      <c r="BH512" s="5"/>
      <c r="BI512" s="5"/>
      <c r="BJ512" s="5"/>
      <c r="BK512" s="5"/>
      <c r="BL512" s="5"/>
      <c r="BM512" s="5" t="s">
        <v>596</v>
      </c>
      <c r="BN512" s="5"/>
      <c r="BO512" s="5"/>
      <c r="BP512" s="5"/>
      <c r="BQ512" s="5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5.75" customHeight="1">
      <c r="A513"/>
      <c r="B513" s="5" t="s">
        <v>67</v>
      </c>
      <c r="C513" s="5"/>
      <c r="D513" s="5"/>
      <c r="E513" s="5"/>
      <c r="F513" s="5"/>
      <c r="G513" s="5"/>
      <c r="H513" s="5"/>
      <c r="I513" s="5"/>
      <c r="J513" s="315">
        <v>1413</v>
      </c>
      <c r="K513" s="315"/>
      <c r="L513" s="315"/>
      <c r="M513" s="315"/>
      <c r="N513" s="315"/>
      <c r="O513" s="315"/>
      <c r="P513" s="315"/>
      <c r="Q513" s="315">
        <v>5935</v>
      </c>
      <c r="R513" s="315"/>
      <c r="S513" s="315"/>
      <c r="T513" s="315"/>
      <c r="U513" s="315"/>
      <c r="V513" s="315">
        <v>603</v>
      </c>
      <c r="W513" s="315"/>
      <c r="X513" s="315"/>
      <c r="Y513" s="315"/>
      <c r="Z513" s="315"/>
      <c r="AA513" s="315"/>
      <c r="AB513" s="315"/>
      <c r="AC513" s="315">
        <v>2171</v>
      </c>
      <c r="AD513" s="315"/>
      <c r="AE513" s="315"/>
      <c r="AF513" s="315"/>
      <c r="AG513" s="315"/>
      <c r="AH513" s="252">
        <v>318</v>
      </c>
      <c r="AI513" s="252"/>
      <c r="AJ513" s="252"/>
      <c r="AK513" s="252"/>
      <c r="AL513" s="252"/>
      <c r="AM513" s="252"/>
      <c r="AN513" s="252"/>
      <c r="AO513" s="252">
        <v>954</v>
      </c>
      <c r="AP513" s="252"/>
      <c r="AQ513" s="252"/>
      <c r="AR513" s="252"/>
      <c r="AS513" s="252"/>
      <c r="AT513" s="252">
        <v>489</v>
      </c>
      <c r="AU513" s="252"/>
      <c r="AV513" s="252"/>
      <c r="AW513" s="252"/>
      <c r="AX513" s="252"/>
      <c r="AY513" s="252"/>
      <c r="AZ513" s="252"/>
      <c r="BA513" s="252">
        <v>734</v>
      </c>
      <c r="BB513" s="252"/>
      <c r="BC513" s="252"/>
      <c r="BD513" s="252"/>
      <c r="BE513" s="252"/>
      <c r="BF513" s="252">
        <v>37</v>
      </c>
      <c r="BG513" s="252"/>
      <c r="BH513" s="252"/>
      <c r="BI513" s="252"/>
      <c r="BJ513" s="252"/>
      <c r="BK513" s="252"/>
      <c r="BL513" s="252"/>
      <c r="BM513" s="315">
        <v>1480</v>
      </c>
      <c r="BN513" s="315"/>
      <c r="BO513" s="315"/>
      <c r="BP513" s="315"/>
      <c r="BQ513" s="315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5" customHeight="1">
      <c r="A514"/>
      <c r="B514"/>
      <c r="C514"/>
      <c r="D514"/>
      <c r="E514"/>
      <c r="F514"/>
      <c r="G514"/>
      <c r="H514"/>
      <c r="I514"/>
      <c r="J514"/>
      <c r="K514"/>
      <c r="L514"/>
      <c r="M514" s="1">
        <v>30.8</v>
      </c>
      <c r="N514"/>
      <c r="O514"/>
      <c r="P514"/>
      <c r="Q514"/>
      <c r="R514"/>
      <c r="S514"/>
      <c r="T514"/>
      <c r="U514"/>
      <c r="V514" s="1">
        <v>13.5</v>
      </c>
      <c r="W514"/>
      <c r="X514"/>
      <c r="Y514"/>
      <c r="Z514"/>
      <c r="AA514"/>
      <c r="AB514"/>
      <c r="AC514"/>
      <c r="AD514"/>
      <c r="AE514" s="1">
        <v>21.9</v>
      </c>
      <c r="AF514"/>
      <c r="AG514"/>
      <c r="AH514"/>
      <c r="AI514"/>
      <c r="AJ514"/>
      <c r="AK514"/>
      <c r="AL514"/>
      <c r="AM514"/>
      <c r="AN514" s="1">
        <v>166.5</v>
      </c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 s="52" t="s">
        <v>597</v>
      </c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15" customHeight="1">
      <c r="A515"/>
      <c r="B515"/>
      <c r="C515"/>
      <c r="D515"/>
      <c r="E515"/>
      <c r="F515"/>
      <c r="G515"/>
      <c r="H515"/>
      <c r="I515"/>
      <c r="J515"/>
      <c r="K515"/>
      <c r="L515"/>
      <c r="M515" s="1">
        <v>27.5</v>
      </c>
      <c r="N515"/>
      <c r="O515"/>
      <c r="P515"/>
      <c r="Q515"/>
      <c r="R515"/>
      <c r="S515"/>
      <c r="T515"/>
      <c r="U515"/>
      <c r="V515" s="1">
        <v>6.1</v>
      </c>
      <c r="W515"/>
      <c r="X515"/>
      <c r="Y515"/>
      <c r="Z515"/>
      <c r="AA515"/>
      <c r="AB515"/>
      <c r="AC515"/>
      <c r="AD515"/>
      <c r="AE515" s="1">
        <v>16.6</v>
      </c>
      <c r="AF515"/>
      <c r="AG515"/>
      <c r="AH515"/>
      <c r="AI515"/>
      <c r="AJ515"/>
      <c r="AK515"/>
      <c r="AL515"/>
      <c r="AM515"/>
      <c r="AN515" s="1">
        <v>94</v>
      </c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69" s="4" customFormat="1" ht="15" customHeight="1">
      <c r="A516" s="4" t="s">
        <v>598</v>
      </c>
      <c r="BQ516" s="52" t="s">
        <v>599</v>
      </c>
    </row>
    <row r="517" spans="1:256" ht="3.75" customHeight="1">
      <c r="A517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>
        <v>17</v>
      </c>
      <c r="N517"/>
      <c r="O517"/>
      <c r="P517"/>
      <c r="Q517"/>
      <c r="R517"/>
      <c r="S517"/>
      <c r="T517"/>
      <c r="U517"/>
      <c r="V517" s="4">
        <v>-2.8</v>
      </c>
      <c r="W517"/>
      <c r="X517"/>
      <c r="Y517"/>
      <c r="Z517"/>
      <c r="AA517"/>
      <c r="AB517"/>
      <c r="AC517"/>
      <c r="AD517"/>
      <c r="AE517" s="4">
        <v>8</v>
      </c>
      <c r="AF517"/>
      <c r="AG517"/>
      <c r="AH517"/>
      <c r="AI517"/>
      <c r="AJ517"/>
      <c r="AK517"/>
      <c r="AL517"/>
      <c r="AM517"/>
      <c r="AN517" s="4">
        <v>118.5</v>
      </c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3.5" customHeight="1">
      <c r="A518"/>
      <c r="B518" s="5" t="s">
        <v>12</v>
      </c>
      <c r="C518" s="5"/>
      <c r="D518" s="5"/>
      <c r="E518" s="5"/>
      <c r="F518" s="5"/>
      <c r="G518" s="5"/>
      <c r="H518" s="5"/>
      <c r="I518" s="5"/>
      <c r="J518" s="5" t="s">
        <v>600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 t="s">
        <v>601</v>
      </c>
      <c r="V518" s="5"/>
      <c r="W518" s="5"/>
      <c r="X518" s="5"/>
      <c r="Y518" s="5"/>
      <c r="Z518" s="5"/>
      <c r="AA518" s="5"/>
      <c r="AB518" s="5"/>
      <c r="AC518" s="5"/>
      <c r="AD518" s="5"/>
      <c r="AE518" s="5" t="s">
        <v>602</v>
      </c>
      <c r="AF518" s="5"/>
      <c r="AG518" s="5"/>
      <c r="AH518" s="5"/>
      <c r="AI518" s="5"/>
      <c r="AJ518" s="5"/>
      <c r="AK518" s="5"/>
      <c r="AL518" s="5"/>
      <c r="AM518" s="5"/>
      <c r="AN518" s="5" t="s">
        <v>603</v>
      </c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 t="s">
        <v>604</v>
      </c>
      <c r="AZ518" s="5"/>
      <c r="BA518" s="5"/>
      <c r="BB518" s="5"/>
      <c r="BC518" s="5"/>
      <c r="BD518" s="5"/>
      <c r="BE518" s="5"/>
      <c r="BF518" s="5"/>
      <c r="BG518" s="5"/>
      <c r="BH518" s="5" t="s">
        <v>605</v>
      </c>
      <c r="BI518" s="5"/>
      <c r="BJ518" s="5"/>
      <c r="BK518" s="5"/>
      <c r="BL518" s="5"/>
      <c r="BM518" s="5"/>
      <c r="BN518" s="5"/>
      <c r="BO518" s="5"/>
      <c r="BP518" s="5"/>
      <c r="BQ518" s="5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3.5" customHeight="1">
      <c r="A519"/>
      <c r="B519" s="5"/>
      <c r="C519" s="5"/>
      <c r="D519" s="5"/>
      <c r="E519" s="5"/>
      <c r="F519" s="5"/>
      <c r="G519" s="5"/>
      <c r="H519" s="5"/>
      <c r="I519" s="5"/>
      <c r="J519" s="275" t="s">
        <v>606</v>
      </c>
      <c r="K519" s="275"/>
      <c r="L519" s="275"/>
      <c r="M519" s="275"/>
      <c r="N519" s="275"/>
      <c r="O519" s="275" t="s">
        <v>607</v>
      </c>
      <c r="P519" s="275"/>
      <c r="Q519" s="275"/>
      <c r="R519" s="275"/>
      <c r="S519" s="275"/>
      <c r="T519" s="275"/>
      <c r="U519" s="275" t="s">
        <v>606</v>
      </c>
      <c r="V519" s="275"/>
      <c r="W519" s="275"/>
      <c r="X519" s="275"/>
      <c r="Y519" s="275" t="s">
        <v>607</v>
      </c>
      <c r="Z519" s="275"/>
      <c r="AA519" s="275"/>
      <c r="AB519" s="275"/>
      <c r="AC519" s="275"/>
      <c r="AD519" s="275"/>
      <c r="AE519" s="275" t="s">
        <v>606</v>
      </c>
      <c r="AF519" s="275"/>
      <c r="AG519" s="275"/>
      <c r="AH519" s="275"/>
      <c r="AI519" s="275" t="s">
        <v>607</v>
      </c>
      <c r="AJ519" s="275"/>
      <c r="AK519" s="275"/>
      <c r="AL519" s="275"/>
      <c r="AM519" s="275"/>
      <c r="AN519" s="275" t="s">
        <v>606</v>
      </c>
      <c r="AO519" s="275"/>
      <c r="AP519" s="275"/>
      <c r="AQ519" s="275"/>
      <c r="AR519" s="275"/>
      <c r="AS519" s="275" t="s">
        <v>607</v>
      </c>
      <c r="AT519" s="275"/>
      <c r="AU519" s="275"/>
      <c r="AV519" s="275"/>
      <c r="AW519" s="275"/>
      <c r="AX519" s="275"/>
      <c r="AY519" s="275" t="s">
        <v>606</v>
      </c>
      <c r="AZ519" s="275"/>
      <c r="BA519" s="275"/>
      <c r="BB519" s="275"/>
      <c r="BC519" s="275" t="s">
        <v>607</v>
      </c>
      <c r="BD519" s="275"/>
      <c r="BE519" s="275"/>
      <c r="BF519" s="275"/>
      <c r="BG519" s="275"/>
      <c r="BH519" s="275" t="s">
        <v>606</v>
      </c>
      <c r="BI519" s="275"/>
      <c r="BJ519" s="275"/>
      <c r="BK519" s="275"/>
      <c r="BL519" s="275"/>
      <c r="BM519" s="275" t="s">
        <v>607</v>
      </c>
      <c r="BN519" s="275"/>
      <c r="BO519" s="275"/>
      <c r="BP519" s="275"/>
      <c r="BQ519" s="275"/>
      <c r="BR519"/>
      <c r="BS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5" customHeight="1">
      <c r="A520"/>
      <c r="B520" s="5"/>
      <c r="C520" s="5"/>
      <c r="D520" s="5"/>
      <c r="E520" s="5"/>
      <c r="F520" s="5"/>
      <c r="G520" s="5"/>
      <c r="H520" s="5"/>
      <c r="I520" s="5"/>
      <c r="J520" s="275"/>
      <c r="K520" s="275"/>
      <c r="L520" s="275"/>
      <c r="M520" s="275"/>
      <c r="N520" s="275"/>
      <c r="O520" s="275"/>
      <c r="P520" s="275"/>
      <c r="Q520" s="275"/>
      <c r="R520" s="275"/>
      <c r="S520" s="275"/>
      <c r="T520" s="275"/>
      <c r="U520" s="275"/>
      <c r="V520" s="275"/>
      <c r="W520" s="275"/>
      <c r="X520" s="275"/>
      <c r="Y520" s="275"/>
      <c r="Z520" s="275"/>
      <c r="AA520" s="275"/>
      <c r="AB520" s="275"/>
      <c r="AC520" s="275"/>
      <c r="AD520" s="275"/>
      <c r="AE520" s="275"/>
      <c r="AF520" s="275"/>
      <c r="AG520" s="275"/>
      <c r="AH520" s="275"/>
      <c r="AI520" s="275"/>
      <c r="AJ520" s="275"/>
      <c r="AK520" s="275"/>
      <c r="AL520" s="275"/>
      <c r="AM520" s="275"/>
      <c r="AN520" s="275"/>
      <c r="AO520" s="275"/>
      <c r="AP520" s="275"/>
      <c r="AQ520" s="275"/>
      <c r="AR520" s="275"/>
      <c r="AS520" s="275"/>
      <c r="AT520" s="275"/>
      <c r="AU520" s="275"/>
      <c r="AV520" s="275"/>
      <c r="AW520" s="275"/>
      <c r="AX520" s="275"/>
      <c r="AY520" s="275"/>
      <c r="AZ520" s="275"/>
      <c r="BA520" s="275"/>
      <c r="BB520" s="275"/>
      <c r="BC520" s="275"/>
      <c r="BD520" s="275"/>
      <c r="BE520" s="275"/>
      <c r="BF520" s="275"/>
      <c r="BG520" s="275"/>
      <c r="BH520" s="275"/>
      <c r="BI520" s="275"/>
      <c r="BJ520" s="275"/>
      <c r="BK520" s="275"/>
      <c r="BL520" s="275"/>
      <c r="BM520" s="275"/>
      <c r="BN520" s="275"/>
      <c r="BO520" s="275"/>
      <c r="BP520" s="275"/>
      <c r="BQ520" s="275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5" customHeight="1">
      <c r="A521"/>
      <c r="B521" s="12" t="s">
        <v>13</v>
      </c>
      <c r="C521" s="12"/>
      <c r="D521" s="12"/>
      <c r="E521" s="12"/>
      <c r="F521" s="12"/>
      <c r="G521" s="12"/>
      <c r="H521" s="12"/>
      <c r="I521" s="12"/>
      <c r="J521" s="316">
        <v>28</v>
      </c>
      <c r="K521" s="316"/>
      <c r="L521" s="316"/>
      <c r="M521" s="316"/>
      <c r="N521" s="316"/>
      <c r="O521" s="316">
        <v>73</v>
      </c>
      <c r="P521" s="316"/>
      <c r="Q521" s="316"/>
      <c r="R521" s="316"/>
      <c r="S521" s="316"/>
      <c r="T521" s="316"/>
      <c r="U521" s="317">
        <v>5</v>
      </c>
      <c r="V521" s="317"/>
      <c r="W521" s="317"/>
      <c r="X521" s="317"/>
      <c r="Y521" s="316">
        <v>37</v>
      </c>
      <c r="Z521" s="316"/>
      <c r="AA521" s="316"/>
      <c r="AB521" s="316"/>
      <c r="AC521" s="316"/>
      <c r="AD521" s="316"/>
      <c r="AE521" s="317" t="s">
        <v>507</v>
      </c>
      <c r="AF521" s="317"/>
      <c r="AG521" s="317"/>
      <c r="AH521" s="317"/>
      <c r="AI521" s="317" t="s">
        <v>608</v>
      </c>
      <c r="AJ521" s="317"/>
      <c r="AK521" s="317"/>
      <c r="AL521" s="317"/>
      <c r="AM521" s="317"/>
      <c r="AN521" s="316">
        <v>12</v>
      </c>
      <c r="AO521" s="316"/>
      <c r="AP521" s="316"/>
      <c r="AQ521" s="316"/>
      <c r="AR521" s="316"/>
      <c r="AS521" s="316">
        <v>40</v>
      </c>
      <c r="AT521" s="316"/>
      <c r="AU521" s="316"/>
      <c r="AV521" s="316"/>
      <c r="AW521" s="316"/>
      <c r="AX521" s="316"/>
      <c r="AY521" s="317" t="s">
        <v>507</v>
      </c>
      <c r="AZ521" s="317"/>
      <c r="BA521" s="317"/>
      <c r="BB521" s="317"/>
      <c r="BC521" s="318" t="s">
        <v>507</v>
      </c>
      <c r="BD521" s="318"/>
      <c r="BE521" s="318"/>
      <c r="BF521" s="318"/>
      <c r="BG521" s="318"/>
      <c r="BH521" s="318">
        <v>10</v>
      </c>
      <c r="BI521" s="318"/>
      <c r="BJ521" s="318"/>
      <c r="BK521" s="318"/>
      <c r="BL521" s="318"/>
      <c r="BM521" s="318" t="s">
        <v>608</v>
      </c>
      <c r="BN521" s="318"/>
      <c r="BO521" s="318"/>
      <c r="BP521" s="318"/>
      <c r="BQ521" s="318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5" customHeight="1">
      <c r="A522"/>
      <c r="B522" s="61" t="s">
        <v>171</v>
      </c>
      <c r="C522" s="61"/>
      <c r="D522" s="61"/>
      <c r="E522" s="61"/>
      <c r="F522" s="61"/>
      <c r="G522" s="61"/>
      <c r="H522" s="61"/>
      <c r="I522" s="61"/>
      <c r="J522" s="319">
        <v>13</v>
      </c>
      <c r="K522" s="319"/>
      <c r="L522" s="319"/>
      <c r="M522" s="319"/>
      <c r="N522" s="319"/>
      <c r="O522" s="319">
        <v>209</v>
      </c>
      <c r="P522" s="319"/>
      <c r="Q522" s="319"/>
      <c r="R522" s="319"/>
      <c r="S522" s="319"/>
      <c r="T522" s="319"/>
      <c r="U522" s="320">
        <v>13</v>
      </c>
      <c r="V522" s="320"/>
      <c r="W522" s="320"/>
      <c r="X522" s="320"/>
      <c r="Y522" s="319">
        <v>254</v>
      </c>
      <c r="Z522" s="319"/>
      <c r="AA522" s="319"/>
      <c r="AB522" s="319"/>
      <c r="AC522" s="319"/>
      <c r="AD522" s="319"/>
      <c r="AE522" s="320" t="s">
        <v>507</v>
      </c>
      <c r="AF522" s="320"/>
      <c r="AG522" s="320"/>
      <c r="AH522" s="320"/>
      <c r="AI522" s="320" t="s">
        <v>507</v>
      </c>
      <c r="AJ522" s="320"/>
      <c r="AK522" s="320"/>
      <c r="AL522" s="320"/>
      <c r="AM522" s="320"/>
      <c r="AN522" s="319">
        <v>3</v>
      </c>
      <c r="AO522" s="319"/>
      <c r="AP522" s="319"/>
      <c r="AQ522" s="319"/>
      <c r="AR522" s="319"/>
      <c r="AS522" s="319">
        <v>132</v>
      </c>
      <c r="AT522" s="319"/>
      <c r="AU522" s="319"/>
      <c r="AV522" s="319"/>
      <c r="AW522" s="319"/>
      <c r="AX522" s="319"/>
      <c r="AY522" s="320" t="s">
        <v>507</v>
      </c>
      <c r="AZ522" s="320"/>
      <c r="BA522" s="320"/>
      <c r="BB522" s="320"/>
      <c r="BC522" s="321" t="s">
        <v>507</v>
      </c>
      <c r="BD522" s="321"/>
      <c r="BE522" s="321"/>
      <c r="BF522" s="321"/>
      <c r="BG522" s="321"/>
      <c r="BH522" s="321">
        <v>4</v>
      </c>
      <c r="BI522" s="321"/>
      <c r="BJ522" s="321"/>
      <c r="BK522" s="321"/>
      <c r="BL522" s="321"/>
      <c r="BM522" s="321" t="s">
        <v>608</v>
      </c>
      <c r="BN522" s="321"/>
      <c r="BO522" s="321"/>
      <c r="BP522" s="321"/>
      <c r="BQ522" s="321"/>
      <c r="BR522"/>
      <c r="BS522"/>
      <c r="BT522"/>
      <c r="BU522"/>
      <c r="BV522"/>
      <c r="BW522"/>
      <c r="BX522" s="5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5" customHeight="1">
      <c r="A523"/>
      <c r="B523" s="61" t="s">
        <v>15</v>
      </c>
      <c r="C523" s="61"/>
      <c r="D523" s="61"/>
      <c r="E523" s="61"/>
      <c r="F523" s="61"/>
      <c r="G523" s="61"/>
      <c r="H523" s="61"/>
      <c r="I523" s="61"/>
      <c r="J523" s="319">
        <v>31</v>
      </c>
      <c r="K523" s="319"/>
      <c r="L523" s="319"/>
      <c r="M523" s="319"/>
      <c r="N523" s="319"/>
      <c r="O523" s="319">
        <v>109</v>
      </c>
      <c r="P523" s="319"/>
      <c r="Q523" s="319"/>
      <c r="R523" s="319"/>
      <c r="S523" s="319"/>
      <c r="T523" s="319"/>
      <c r="U523" s="320">
        <v>7</v>
      </c>
      <c r="V523" s="320"/>
      <c r="W523" s="320"/>
      <c r="X523" s="320"/>
      <c r="Y523" s="319">
        <v>46</v>
      </c>
      <c r="Z523" s="319"/>
      <c r="AA523" s="319"/>
      <c r="AB523" s="319"/>
      <c r="AC523" s="319"/>
      <c r="AD523" s="319"/>
      <c r="AE523" s="320">
        <v>1</v>
      </c>
      <c r="AF523" s="320"/>
      <c r="AG523" s="320"/>
      <c r="AH523" s="320"/>
      <c r="AI523" s="320" t="s">
        <v>608</v>
      </c>
      <c r="AJ523" s="320"/>
      <c r="AK523" s="320"/>
      <c r="AL523" s="320"/>
      <c r="AM523" s="320"/>
      <c r="AN523" s="319">
        <v>14</v>
      </c>
      <c r="AO523" s="319"/>
      <c r="AP523" s="319"/>
      <c r="AQ523" s="319"/>
      <c r="AR523" s="319"/>
      <c r="AS523" s="319">
        <v>62</v>
      </c>
      <c r="AT523" s="319"/>
      <c r="AU523" s="319"/>
      <c r="AV523" s="319"/>
      <c r="AW523" s="319"/>
      <c r="AX523" s="319"/>
      <c r="AY523" s="320" t="s">
        <v>507</v>
      </c>
      <c r="AZ523" s="320"/>
      <c r="BA523" s="320"/>
      <c r="BB523" s="320"/>
      <c r="BC523" s="321" t="s">
        <v>507</v>
      </c>
      <c r="BD523" s="321"/>
      <c r="BE523" s="321"/>
      <c r="BF523" s="321"/>
      <c r="BG523" s="321"/>
      <c r="BH523" s="321">
        <v>25</v>
      </c>
      <c r="BI523" s="321"/>
      <c r="BJ523" s="321"/>
      <c r="BK523" s="321"/>
      <c r="BL523" s="321"/>
      <c r="BM523" s="321" t="s">
        <v>608</v>
      </c>
      <c r="BN523" s="321"/>
      <c r="BO523" s="321"/>
      <c r="BP523" s="321"/>
      <c r="BQ523" s="321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5" customHeight="1">
      <c r="A524"/>
      <c r="B524" s="61" t="s">
        <v>16</v>
      </c>
      <c r="C524" s="61"/>
      <c r="D524" s="61"/>
      <c r="E524" s="61"/>
      <c r="F524" s="61"/>
      <c r="G524" s="61"/>
      <c r="H524" s="61"/>
      <c r="I524" s="61"/>
      <c r="J524" s="319">
        <v>53</v>
      </c>
      <c r="K524" s="319"/>
      <c r="L524" s="319"/>
      <c r="M524" s="319"/>
      <c r="N524" s="319"/>
      <c r="O524" s="319">
        <v>124</v>
      </c>
      <c r="P524" s="319"/>
      <c r="Q524" s="319"/>
      <c r="R524" s="319"/>
      <c r="S524" s="319"/>
      <c r="T524" s="319"/>
      <c r="U524" s="320">
        <v>4</v>
      </c>
      <c r="V524" s="320"/>
      <c r="W524" s="320"/>
      <c r="X524" s="320"/>
      <c r="Y524" s="319" t="s">
        <v>608</v>
      </c>
      <c r="Z524" s="319"/>
      <c r="AA524" s="319"/>
      <c r="AB524" s="319"/>
      <c r="AC524" s="319"/>
      <c r="AD524" s="319"/>
      <c r="AE524" s="320">
        <v>1</v>
      </c>
      <c r="AF524" s="320"/>
      <c r="AG524" s="320"/>
      <c r="AH524" s="320"/>
      <c r="AI524" s="320" t="s">
        <v>608</v>
      </c>
      <c r="AJ524" s="320"/>
      <c r="AK524" s="320"/>
      <c r="AL524" s="320"/>
      <c r="AM524" s="320"/>
      <c r="AN524" s="319">
        <v>6</v>
      </c>
      <c r="AO524" s="319"/>
      <c r="AP524" s="319"/>
      <c r="AQ524" s="319"/>
      <c r="AR524" s="319"/>
      <c r="AS524" s="319">
        <v>40</v>
      </c>
      <c r="AT524" s="319"/>
      <c r="AU524" s="319"/>
      <c r="AV524" s="319"/>
      <c r="AW524" s="319"/>
      <c r="AX524" s="319"/>
      <c r="AY524" s="320" t="s">
        <v>507</v>
      </c>
      <c r="AZ524" s="320"/>
      <c r="BA524" s="320"/>
      <c r="BB524" s="320"/>
      <c r="BC524" s="321" t="s">
        <v>507</v>
      </c>
      <c r="BD524" s="321"/>
      <c r="BE524" s="321"/>
      <c r="BF524" s="321"/>
      <c r="BG524" s="321"/>
      <c r="BH524" s="321">
        <v>16</v>
      </c>
      <c r="BI524" s="321"/>
      <c r="BJ524" s="321"/>
      <c r="BK524" s="321"/>
      <c r="BL524" s="321"/>
      <c r="BM524" s="321" t="s">
        <v>608</v>
      </c>
      <c r="BN524" s="321"/>
      <c r="BO524" s="321"/>
      <c r="BP524" s="321"/>
      <c r="BQ524" s="321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5" customHeight="1">
      <c r="A525"/>
      <c r="B525" s="61" t="s">
        <v>17</v>
      </c>
      <c r="C525" s="61"/>
      <c r="D525" s="61"/>
      <c r="E525" s="61"/>
      <c r="F525" s="61"/>
      <c r="G525" s="61"/>
      <c r="H525" s="61"/>
      <c r="I525" s="61"/>
      <c r="J525" s="319">
        <v>11</v>
      </c>
      <c r="K525" s="319"/>
      <c r="L525" s="319"/>
      <c r="M525" s="319"/>
      <c r="N525" s="319"/>
      <c r="O525" s="319">
        <v>202</v>
      </c>
      <c r="P525" s="319"/>
      <c r="Q525" s="319"/>
      <c r="R525" s="319"/>
      <c r="S525" s="319"/>
      <c r="T525" s="319"/>
      <c r="U525" s="320">
        <v>8</v>
      </c>
      <c r="V525" s="320"/>
      <c r="W525" s="320"/>
      <c r="X525" s="320"/>
      <c r="Y525" s="319">
        <v>93</v>
      </c>
      <c r="Z525" s="319"/>
      <c r="AA525" s="319"/>
      <c r="AB525" s="319"/>
      <c r="AC525" s="319"/>
      <c r="AD525" s="319"/>
      <c r="AE525" s="320" t="s">
        <v>507</v>
      </c>
      <c r="AF525" s="320"/>
      <c r="AG525" s="320"/>
      <c r="AH525" s="320"/>
      <c r="AI525" s="320" t="s">
        <v>507</v>
      </c>
      <c r="AJ525" s="320"/>
      <c r="AK525" s="320"/>
      <c r="AL525" s="320"/>
      <c r="AM525" s="320"/>
      <c r="AN525" s="319">
        <v>8</v>
      </c>
      <c r="AO525" s="319"/>
      <c r="AP525" s="319"/>
      <c r="AQ525" s="319"/>
      <c r="AR525" s="319"/>
      <c r="AS525" s="319">
        <v>70</v>
      </c>
      <c r="AT525" s="319"/>
      <c r="AU525" s="319"/>
      <c r="AV525" s="319"/>
      <c r="AW525" s="319"/>
      <c r="AX525" s="319"/>
      <c r="AY525" s="320" t="s">
        <v>507</v>
      </c>
      <c r="AZ525" s="320"/>
      <c r="BA525" s="320"/>
      <c r="BB525" s="320"/>
      <c r="BC525" s="321" t="s">
        <v>507</v>
      </c>
      <c r="BD525" s="321"/>
      <c r="BE525" s="321"/>
      <c r="BF525" s="321"/>
      <c r="BG525" s="321"/>
      <c r="BH525" s="321">
        <v>21</v>
      </c>
      <c r="BI525" s="321"/>
      <c r="BJ525" s="321"/>
      <c r="BK525" s="321"/>
      <c r="BL525" s="321"/>
      <c r="BM525" s="321" t="s">
        <v>608</v>
      </c>
      <c r="BN525" s="321"/>
      <c r="BO525" s="321"/>
      <c r="BP525" s="321"/>
      <c r="BQ525" s="321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5" customHeight="1">
      <c r="A526"/>
      <c r="B526" s="61" t="s">
        <v>18</v>
      </c>
      <c r="C526" s="61"/>
      <c r="D526" s="61"/>
      <c r="E526" s="61"/>
      <c r="F526" s="61"/>
      <c r="G526" s="61"/>
      <c r="H526" s="61"/>
      <c r="I526" s="61"/>
      <c r="J526" s="319">
        <v>16</v>
      </c>
      <c r="K526" s="319"/>
      <c r="L526" s="319"/>
      <c r="M526" s="319"/>
      <c r="N526" s="319"/>
      <c r="O526" s="319">
        <v>135</v>
      </c>
      <c r="P526" s="319"/>
      <c r="Q526" s="319"/>
      <c r="R526" s="319"/>
      <c r="S526" s="319"/>
      <c r="T526" s="319"/>
      <c r="U526" s="320">
        <v>6</v>
      </c>
      <c r="V526" s="320"/>
      <c r="W526" s="320"/>
      <c r="X526" s="320"/>
      <c r="Y526" s="319">
        <v>77</v>
      </c>
      <c r="Z526" s="319"/>
      <c r="AA526" s="319"/>
      <c r="AB526" s="319"/>
      <c r="AC526" s="319"/>
      <c r="AD526" s="319"/>
      <c r="AE526" s="320">
        <v>1</v>
      </c>
      <c r="AF526" s="320"/>
      <c r="AG526" s="320"/>
      <c r="AH526" s="320"/>
      <c r="AI526" s="320" t="s">
        <v>507</v>
      </c>
      <c r="AJ526" s="320"/>
      <c r="AK526" s="320"/>
      <c r="AL526" s="320"/>
      <c r="AM526" s="320"/>
      <c r="AN526" s="319">
        <v>11</v>
      </c>
      <c r="AO526" s="319"/>
      <c r="AP526" s="319"/>
      <c r="AQ526" s="319"/>
      <c r="AR526" s="319"/>
      <c r="AS526" s="319">
        <v>88</v>
      </c>
      <c r="AT526" s="319"/>
      <c r="AU526" s="319"/>
      <c r="AV526" s="319"/>
      <c r="AW526" s="319"/>
      <c r="AX526" s="319"/>
      <c r="AY526" s="320" t="s">
        <v>507</v>
      </c>
      <c r="AZ526" s="320"/>
      <c r="BA526" s="320"/>
      <c r="BB526" s="320"/>
      <c r="BC526" s="321" t="s">
        <v>507</v>
      </c>
      <c r="BD526" s="321"/>
      <c r="BE526" s="321"/>
      <c r="BF526" s="321"/>
      <c r="BG526" s="321"/>
      <c r="BH526" s="321">
        <v>14</v>
      </c>
      <c r="BI526" s="321"/>
      <c r="BJ526" s="321"/>
      <c r="BK526" s="321"/>
      <c r="BL526" s="321"/>
      <c r="BM526" s="321" t="s">
        <v>608</v>
      </c>
      <c r="BN526" s="321"/>
      <c r="BO526" s="321"/>
      <c r="BP526" s="321"/>
      <c r="BQ526" s="321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5" customHeight="1">
      <c r="A527"/>
      <c r="B527" s="61" t="s">
        <v>19</v>
      </c>
      <c r="C527" s="61"/>
      <c r="D527" s="61"/>
      <c r="E527" s="61"/>
      <c r="F527" s="61"/>
      <c r="G527" s="61"/>
      <c r="H527" s="61"/>
      <c r="I527" s="61"/>
      <c r="J527" s="319">
        <v>53</v>
      </c>
      <c r="K527" s="319"/>
      <c r="L527" s="319"/>
      <c r="M527" s="319"/>
      <c r="N527" s="319"/>
      <c r="O527" s="319">
        <v>69</v>
      </c>
      <c r="P527" s="319"/>
      <c r="Q527" s="319"/>
      <c r="R527" s="319"/>
      <c r="S527" s="319"/>
      <c r="T527" s="319"/>
      <c r="U527" s="320" t="s">
        <v>507</v>
      </c>
      <c r="V527" s="320"/>
      <c r="W527" s="320"/>
      <c r="X527" s="320"/>
      <c r="Y527" s="319" t="s">
        <v>507</v>
      </c>
      <c r="Z527" s="319"/>
      <c r="AA527" s="319"/>
      <c r="AB527" s="319"/>
      <c r="AC527" s="319"/>
      <c r="AD527" s="319"/>
      <c r="AE527" s="320">
        <v>1</v>
      </c>
      <c r="AF527" s="320"/>
      <c r="AG527" s="320"/>
      <c r="AH527" s="320"/>
      <c r="AI527" s="320" t="s">
        <v>507</v>
      </c>
      <c r="AJ527" s="320"/>
      <c r="AK527" s="320"/>
      <c r="AL527" s="320"/>
      <c r="AM527" s="320"/>
      <c r="AN527" s="319">
        <v>8</v>
      </c>
      <c r="AO527" s="319"/>
      <c r="AP527" s="319"/>
      <c r="AQ527" s="319"/>
      <c r="AR527" s="319"/>
      <c r="AS527" s="319">
        <v>10</v>
      </c>
      <c r="AT527" s="319"/>
      <c r="AU527" s="319"/>
      <c r="AV527" s="319"/>
      <c r="AW527" s="319"/>
      <c r="AX527" s="319"/>
      <c r="AY527" s="320">
        <v>34</v>
      </c>
      <c r="AZ527" s="320"/>
      <c r="BA527" s="320"/>
      <c r="BB527" s="320"/>
      <c r="BC527" s="321">
        <v>21</v>
      </c>
      <c r="BD527" s="321"/>
      <c r="BE527" s="321"/>
      <c r="BF527" s="321"/>
      <c r="BG527" s="321"/>
      <c r="BH527" s="321">
        <v>21</v>
      </c>
      <c r="BI527" s="321"/>
      <c r="BJ527" s="321"/>
      <c r="BK527" s="321"/>
      <c r="BL527" s="321"/>
      <c r="BM527" s="321" t="s">
        <v>608</v>
      </c>
      <c r="BN527" s="321"/>
      <c r="BO527" s="321"/>
      <c r="BP527" s="321"/>
      <c r="BQ527" s="321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5" customHeight="1">
      <c r="A528"/>
      <c r="B528" s="61" t="s">
        <v>20</v>
      </c>
      <c r="C528" s="61"/>
      <c r="D528" s="61"/>
      <c r="E528" s="61"/>
      <c r="F528" s="61"/>
      <c r="G528" s="61"/>
      <c r="H528" s="61"/>
      <c r="I528" s="61"/>
      <c r="J528" s="319">
        <v>42</v>
      </c>
      <c r="K528" s="319"/>
      <c r="L528" s="319"/>
      <c r="M528" s="319"/>
      <c r="N528" s="319"/>
      <c r="O528" s="319">
        <v>279</v>
      </c>
      <c r="P528" s="319"/>
      <c r="Q528" s="319"/>
      <c r="R528" s="319"/>
      <c r="S528" s="319"/>
      <c r="T528" s="319"/>
      <c r="U528" s="320">
        <v>3</v>
      </c>
      <c r="V528" s="320"/>
      <c r="W528" s="320"/>
      <c r="X528" s="320"/>
      <c r="Y528" s="319" t="s">
        <v>608</v>
      </c>
      <c r="Z528" s="319"/>
      <c r="AA528" s="319"/>
      <c r="AB528" s="319"/>
      <c r="AC528" s="319"/>
      <c r="AD528" s="319"/>
      <c r="AE528" s="320">
        <v>4</v>
      </c>
      <c r="AF528" s="320"/>
      <c r="AG528" s="320"/>
      <c r="AH528" s="320"/>
      <c r="AI528" s="320" t="s">
        <v>608</v>
      </c>
      <c r="AJ528" s="320"/>
      <c r="AK528" s="320"/>
      <c r="AL528" s="320"/>
      <c r="AM528" s="320"/>
      <c r="AN528" s="319">
        <v>8</v>
      </c>
      <c r="AO528" s="319"/>
      <c r="AP528" s="319"/>
      <c r="AQ528" s="319"/>
      <c r="AR528" s="319"/>
      <c r="AS528" s="319" t="s">
        <v>608</v>
      </c>
      <c r="AT528" s="319"/>
      <c r="AU528" s="319"/>
      <c r="AV528" s="319"/>
      <c r="AW528" s="319"/>
      <c r="AX528" s="319"/>
      <c r="AY528" s="320">
        <v>7</v>
      </c>
      <c r="AZ528" s="320"/>
      <c r="BA528" s="320"/>
      <c r="BB528" s="320"/>
      <c r="BC528" s="321">
        <v>9</v>
      </c>
      <c r="BD528" s="321"/>
      <c r="BE528" s="321"/>
      <c r="BF528" s="321"/>
      <c r="BG528" s="321"/>
      <c r="BH528" s="321">
        <v>39</v>
      </c>
      <c r="BI528" s="321"/>
      <c r="BJ528" s="321"/>
      <c r="BK528" s="321"/>
      <c r="BL528" s="321"/>
      <c r="BM528" s="321" t="s">
        <v>608</v>
      </c>
      <c r="BN528" s="321"/>
      <c r="BO528" s="321"/>
      <c r="BP528" s="321"/>
      <c r="BQ528" s="321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5" customHeight="1">
      <c r="A529"/>
      <c r="B529" s="16" t="s">
        <v>21</v>
      </c>
      <c r="C529" s="16"/>
      <c r="D529" s="16"/>
      <c r="E529" s="16"/>
      <c r="F529" s="16"/>
      <c r="G529" s="16"/>
      <c r="H529" s="16"/>
      <c r="I529" s="16"/>
      <c r="J529" s="322">
        <v>26</v>
      </c>
      <c r="K529" s="322"/>
      <c r="L529" s="322"/>
      <c r="M529" s="322"/>
      <c r="N529" s="322"/>
      <c r="O529" s="322">
        <v>249</v>
      </c>
      <c r="P529" s="322"/>
      <c r="Q529" s="322"/>
      <c r="R529" s="322"/>
      <c r="S529" s="322"/>
      <c r="T529" s="322"/>
      <c r="U529" s="323">
        <v>15</v>
      </c>
      <c r="V529" s="323"/>
      <c r="W529" s="323"/>
      <c r="X529" s="323"/>
      <c r="Y529" s="322">
        <v>265</v>
      </c>
      <c r="Z529" s="322"/>
      <c r="AA529" s="322"/>
      <c r="AB529" s="322"/>
      <c r="AC529" s="322"/>
      <c r="AD529" s="322"/>
      <c r="AE529" s="323">
        <v>1</v>
      </c>
      <c r="AF529" s="323"/>
      <c r="AG529" s="323"/>
      <c r="AH529" s="323"/>
      <c r="AI529" s="323" t="s">
        <v>608</v>
      </c>
      <c r="AJ529" s="323"/>
      <c r="AK529" s="323"/>
      <c r="AL529" s="323"/>
      <c r="AM529" s="323"/>
      <c r="AN529" s="322">
        <v>14</v>
      </c>
      <c r="AO529" s="322"/>
      <c r="AP529" s="322"/>
      <c r="AQ529" s="322"/>
      <c r="AR529" s="322"/>
      <c r="AS529" s="322">
        <v>100</v>
      </c>
      <c r="AT529" s="322"/>
      <c r="AU529" s="322"/>
      <c r="AV529" s="322"/>
      <c r="AW529" s="322"/>
      <c r="AX529" s="322"/>
      <c r="AY529" s="323" t="s">
        <v>507</v>
      </c>
      <c r="AZ529" s="323"/>
      <c r="BA529" s="323"/>
      <c r="BB529" s="323"/>
      <c r="BC529" s="324" t="s">
        <v>507</v>
      </c>
      <c r="BD529" s="324"/>
      <c r="BE529" s="324"/>
      <c r="BF529" s="324"/>
      <c r="BG529" s="324"/>
      <c r="BH529" s="324">
        <v>43</v>
      </c>
      <c r="BI529" s="324"/>
      <c r="BJ529" s="324"/>
      <c r="BK529" s="324"/>
      <c r="BL529" s="324"/>
      <c r="BM529" s="324" t="s">
        <v>608</v>
      </c>
      <c r="BN529" s="324"/>
      <c r="BO529" s="324"/>
      <c r="BP529" s="324"/>
      <c r="BQ529" s="324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5" customHeight="1">
      <c r="A530"/>
      <c r="B530" s="5" t="s">
        <v>128</v>
      </c>
      <c r="C530" s="5"/>
      <c r="D530" s="5"/>
      <c r="E530" s="5"/>
      <c r="F530" s="5"/>
      <c r="G530" s="5"/>
      <c r="H530" s="5"/>
      <c r="I530" s="5"/>
      <c r="J530" s="325">
        <v>273</v>
      </c>
      <c r="K530" s="325"/>
      <c r="L530" s="325"/>
      <c r="M530" s="325"/>
      <c r="N530" s="325"/>
      <c r="O530" s="325">
        <v>1451</v>
      </c>
      <c r="P530" s="325"/>
      <c r="Q530" s="325"/>
      <c r="R530" s="325"/>
      <c r="S530" s="325"/>
      <c r="T530" s="325"/>
      <c r="U530" s="326">
        <f>SUM(U521:U529)</f>
        <v>61</v>
      </c>
      <c r="V530" s="326"/>
      <c r="W530" s="326"/>
      <c r="X530" s="326"/>
      <c r="Y530" s="325">
        <v>972</v>
      </c>
      <c r="Z530" s="325"/>
      <c r="AA530" s="325"/>
      <c r="AB530" s="325"/>
      <c r="AC530" s="325"/>
      <c r="AD530" s="325"/>
      <c r="AE530" s="326">
        <f>SUM(AE521:AE529)</f>
        <v>9</v>
      </c>
      <c r="AF530" s="326"/>
      <c r="AG530" s="326"/>
      <c r="AH530" s="326"/>
      <c r="AI530" s="326">
        <f>SUM(AI521:AM529)</f>
        <v>0</v>
      </c>
      <c r="AJ530" s="326"/>
      <c r="AK530" s="326"/>
      <c r="AL530" s="326"/>
      <c r="AM530" s="326"/>
      <c r="AN530" s="325">
        <v>94</v>
      </c>
      <c r="AO530" s="325"/>
      <c r="AP530" s="325"/>
      <c r="AQ530" s="325"/>
      <c r="AR530" s="325"/>
      <c r="AS530" s="325" t="s">
        <v>608</v>
      </c>
      <c r="AT530" s="325"/>
      <c r="AU530" s="325"/>
      <c r="AV530" s="325"/>
      <c r="AW530" s="325"/>
      <c r="AX530" s="325"/>
      <c r="AY530" s="326">
        <f>SUM(AY521:AY529)</f>
        <v>41</v>
      </c>
      <c r="AZ530" s="326"/>
      <c r="BA530" s="326"/>
      <c r="BB530" s="326"/>
      <c r="BC530" s="327">
        <v>31</v>
      </c>
      <c r="BD530" s="327"/>
      <c r="BE530" s="327"/>
      <c r="BF530" s="327"/>
      <c r="BG530" s="327"/>
      <c r="BH530" s="327">
        <f>SUM(BH521:BH529)</f>
        <v>193</v>
      </c>
      <c r="BI530" s="327"/>
      <c r="BJ530" s="327"/>
      <c r="BK530" s="327"/>
      <c r="BL530" s="327"/>
      <c r="BM530" s="327" t="s">
        <v>608</v>
      </c>
      <c r="BN530" s="327"/>
      <c r="BO530" s="327"/>
      <c r="BP530" s="327"/>
      <c r="BQ530" s="327"/>
      <c r="BR530" s="328"/>
      <c r="BS530" s="329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5" customHeight="1">
      <c r="A531"/>
      <c r="B531"/>
      <c r="C531"/>
      <c r="D531"/>
      <c r="E531"/>
      <c r="F531"/>
      <c r="G531"/>
      <c r="H531"/>
      <c r="I531" s="273"/>
      <c r="J531" s="330"/>
      <c r="K531" s="331"/>
      <c r="L531" s="331"/>
      <c r="M531" s="331"/>
      <c r="N531" s="331"/>
      <c r="O531" s="3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 s="52" t="s">
        <v>572</v>
      </c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3" spans="1:67" s="4" customFormat="1" ht="15" customHeight="1">
      <c r="A533" s="4" t="s">
        <v>609</v>
      </c>
      <c r="BO533" s="52" t="s">
        <v>610</v>
      </c>
    </row>
    <row r="534" spans="1:67" s="4" customFormat="1" ht="3.75" customHeight="1">
      <c r="A534"/>
      <c r="BO534"/>
    </row>
    <row r="535" spans="1:77" s="4" customFormat="1" ht="13.5" customHeight="1">
      <c r="A535"/>
      <c r="B535" s="5" t="s">
        <v>12</v>
      </c>
      <c r="C535" s="5"/>
      <c r="D535" s="5"/>
      <c r="E535" s="5"/>
      <c r="F535" s="5"/>
      <c r="G535" s="5"/>
      <c r="H535" s="5"/>
      <c r="I535" s="5"/>
      <c r="J535" s="227" t="s">
        <v>611</v>
      </c>
      <c r="K535" s="227"/>
      <c r="L535" s="227"/>
      <c r="M535" s="227"/>
      <c r="N535" s="227"/>
      <c r="O535" s="227"/>
      <c r="P535" s="227"/>
      <c r="Q535" s="227"/>
      <c r="R535" s="227" t="s">
        <v>612</v>
      </c>
      <c r="S535" s="227"/>
      <c r="T535" s="227"/>
      <c r="U535" s="227"/>
      <c r="V535" s="227"/>
      <c r="W535" s="227"/>
      <c r="X535" s="227"/>
      <c r="Y535" s="227"/>
      <c r="Z535" s="227" t="s">
        <v>613</v>
      </c>
      <c r="AA535" s="227"/>
      <c r="AB535" s="227"/>
      <c r="AC535" s="227"/>
      <c r="AD535" s="227"/>
      <c r="AE535" s="227"/>
      <c r="AF535" s="227"/>
      <c r="AG535" s="227"/>
      <c r="AH535" s="227" t="s">
        <v>614</v>
      </c>
      <c r="AI535" s="227"/>
      <c r="AJ535" s="227"/>
      <c r="AK535" s="227"/>
      <c r="AL535" s="227"/>
      <c r="AM535" s="227"/>
      <c r="AN535" s="227"/>
      <c r="AO535" s="227"/>
      <c r="AP535" s="227" t="s">
        <v>615</v>
      </c>
      <c r="AQ535" s="227"/>
      <c r="AR535" s="227"/>
      <c r="AS535" s="227"/>
      <c r="AT535" s="227"/>
      <c r="AU535" s="227"/>
      <c r="AV535" s="227"/>
      <c r="AW535" s="227"/>
      <c r="AX535" s="227" t="s">
        <v>616</v>
      </c>
      <c r="AY535" s="227"/>
      <c r="AZ535" s="227"/>
      <c r="BA535" s="227"/>
      <c r="BB535" s="227"/>
      <c r="BC535" s="227"/>
      <c r="BD535" s="227"/>
      <c r="BE535" s="227"/>
      <c r="BF535" s="227" t="s">
        <v>617</v>
      </c>
      <c r="BG535" s="227"/>
      <c r="BH535" s="227"/>
      <c r="BI535" s="227"/>
      <c r="BJ535" s="227"/>
      <c r="BK535" s="227"/>
      <c r="BL535" s="227"/>
      <c r="BM535" s="227"/>
      <c r="BN535" s="332"/>
      <c r="BO535" s="333"/>
      <c r="BP535" s="332"/>
      <c r="BQ535" s="332"/>
      <c r="BR535" s="332"/>
      <c r="BS535" s="332"/>
      <c r="BT535" s="332"/>
      <c r="BU535" s="332"/>
      <c r="BV535" s="332"/>
      <c r="BW535" s="332"/>
      <c r="BX535" s="332"/>
      <c r="BY535" s="332"/>
    </row>
    <row r="536" spans="1:77" s="4" customFormat="1" ht="13.5" customHeight="1">
      <c r="A536"/>
      <c r="B536" s="5"/>
      <c r="C536" s="5"/>
      <c r="D536" s="5"/>
      <c r="E536" s="5"/>
      <c r="F536" s="5"/>
      <c r="G536" s="5"/>
      <c r="H536" s="5"/>
      <c r="I536" s="5"/>
      <c r="J536" s="227" t="s">
        <v>618</v>
      </c>
      <c r="K536" s="227"/>
      <c r="L536" s="227"/>
      <c r="M536" s="227"/>
      <c r="N536" s="227"/>
      <c r="O536" s="227"/>
      <c r="P536" s="227"/>
      <c r="Q536" s="227"/>
      <c r="R536" s="227" t="s">
        <v>618</v>
      </c>
      <c r="S536" s="227"/>
      <c r="T536" s="227"/>
      <c r="U536" s="227"/>
      <c r="V536" s="227"/>
      <c r="W536" s="227"/>
      <c r="X536" s="227"/>
      <c r="Y536" s="227"/>
      <c r="Z536" s="227" t="s">
        <v>618</v>
      </c>
      <c r="AA536" s="227"/>
      <c r="AB536" s="227"/>
      <c r="AC536" s="227"/>
      <c r="AD536" s="227"/>
      <c r="AE536" s="227"/>
      <c r="AF536" s="227"/>
      <c r="AG536" s="227"/>
      <c r="AH536" s="227" t="s">
        <v>618</v>
      </c>
      <c r="AI536" s="227"/>
      <c r="AJ536" s="227"/>
      <c r="AK536" s="227"/>
      <c r="AL536" s="227"/>
      <c r="AM536" s="227"/>
      <c r="AN536" s="227"/>
      <c r="AO536" s="227"/>
      <c r="AP536" s="227" t="s">
        <v>618</v>
      </c>
      <c r="AQ536" s="227"/>
      <c r="AR536" s="227"/>
      <c r="AS536" s="227"/>
      <c r="AT536" s="227"/>
      <c r="AU536" s="227"/>
      <c r="AV536" s="227"/>
      <c r="AW536" s="227"/>
      <c r="AX536" s="227" t="s">
        <v>618</v>
      </c>
      <c r="AY536" s="227"/>
      <c r="AZ536" s="227"/>
      <c r="BA536" s="227"/>
      <c r="BB536" s="227"/>
      <c r="BC536" s="227"/>
      <c r="BD536" s="227"/>
      <c r="BE536" s="227"/>
      <c r="BF536" s="227" t="s">
        <v>618</v>
      </c>
      <c r="BG536" s="227"/>
      <c r="BH536" s="227"/>
      <c r="BI536" s="227"/>
      <c r="BJ536" s="227"/>
      <c r="BK536" s="227"/>
      <c r="BL536" s="227"/>
      <c r="BM536" s="227"/>
      <c r="BN536" s="334"/>
      <c r="BO536" s="334"/>
      <c r="BP536" s="334"/>
      <c r="BQ536" s="334"/>
      <c r="BR536" s="334"/>
      <c r="BS536" s="334"/>
      <c r="BT536" s="334"/>
      <c r="BU536" s="334"/>
      <c r="BV536" s="334"/>
      <c r="BW536" s="334"/>
      <c r="BX536" s="334"/>
      <c r="BY536" s="334"/>
    </row>
    <row r="537" spans="1:77" s="4" customFormat="1" ht="13.5" customHeight="1">
      <c r="A537"/>
      <c r="B537" s="5"/>
      <c r="C537" s="5"/>
      <c r="D537" s="5"/>
      <c r="E537" s="5"/>
      <c r="F537" s="5"/>
      <c r="G537" s="5"/>
      <c r="H537" s="5"/>
      <c r="I537" s="5"/>
      <c r="J537" s="227"/>
      <c r="K537" s="227"/>
      <c r="L537" s="227"/>
      <c r="M537" s="227"/>
      <c r="N537" s="227"/>
      <c r="O537" s="227"/>
      <c r="P537" s="227"/>
      <c r="Q537" s="227"/>
      <c r="R537" s="227"/>
      <c r="S537" s="227"/>
      <c r="T537" s="227"/>
      <c r="U537" s="227"/>
      <c r="V537" s="227"/>
      <c r="W537" s="227"/>
      <c r="X537" s="227"/>
      <c r="Y537" s="227"/>
      <c r="Z537" s="227"/>
      <c r="AA537" s="227"/>
      <c r="AB537" s="227"/>
      <c r="AC537" s="227"/>
      <c r="AD537" s="227"/>
      <c r="AE537" s="227"/>
      <c r="AF537" s="227"/>
      <c r="AG537" s="227"/>
      <c r="AH537" s="227"/>
      <c r="AI537" s="227"/>
      <c r="AJ537" s="227"/>
      <c r="AK537" s="227"/>
      <c r="AL537" s="227"/>
      <c r="AM537" s="227"/>
      <c r="AN537" s="227"/>
      <c r="AO537" s="227"/>
      <c r="AP537" s="227"/>
      <c r="AQ537" s="227"/>
      <c r="AR537" s="227"/>
      <c r="AS537" s="227"/>
      <c r="AT537" s="227"/>
      <c r="AU537" s="227"/>
      <c r="AV537" s="227"/>
      <c r="AW537" s="227"/>
      <c r="AX537" s="227"/>
      <c r="AY537" s="227"/>
      <c r="AZ537" s="227"/>
      <c r="BA537" s="227"/>
      <c r="BB537" s="227"/>
      <c r="BC537" s="227"/>
      <c r="BD537" s="227"/>
      <c r="BE537" s="227"/>
      <c r="BF537" s="227"/>
      <c r="BG537" s="227"/>
      <c r="BH537" s="227"/>
      <c r="BI537" s="227"/>
      <c r="BJ537" s="227"/>
      <c r="BK537" s="227"/>
      <c r="BL537" s="227"/>
      <c r="BM537" s="227"/>
      <c r="BN537" s="334"/>
      <c r="BO537" s="334"/>
      <c r="BP537" s="334"/>
      <c r="BQ537" s="334"/>
      <c r="BR537" s="334"/>
      <c r="BS537" s="334"/>
      <c r="BT537" s="334"/>
      <c r="BU537" s="334"/>
      <c r="BV537" s="334"/>
      <c r="BW537" s="334"/>
      <c r="BX537" s="334"/>
      <c r="BY537" s="334"/>
    </row>
    <row r="538" spans="1:77" s="4" customFormat="1" ht="15" customHeight="1">
      <c r="A538"/>
      <c r="B538" s="12" t="s">
        <v>13</v>
      </c>
      <c r="C538" s="12"/>
      <c r="D538" s="12"/>
      <c r="E538" s="12"/>
      <c r="F538" s="12"/>
      <c r="G538" s="12"/>
      <c r="H538" s="12"/>
      <c r="I538" s="12"/>
      <c r="J538" s="335">
        <v>2</v>
      </c>
      <c r="K538" s="335"/>
      <c r="L538" s="335"/>
      <c r="M538" s="335"/>
      <c r="N538" s="335"/>
      <c r="O538" s="335"/>
      <c r="P538" s="335"/>
      <c r="Q538" s="335"/>
      <c r="R538" s="335">
        <v>1</v>
      </c>
      <c r="S538" s="335"/>
      <c r="T538" s="335"/>
      <c r="U538" s="335"/>
      <c r="V538" s="335"/>
      <c r="W538" s="335"/>
      <c r="X538" s="335"/>
      <c r="Y538" s="335"/>
      <c r="Z538" s="335">
        <v>3</v>
      </c>
      <c r="AA538" s="335"/>
      <c r="AB538" s="335"/>
      <c r="AC538" s="335"/>
      <c r="AD538" s="335"/>
      <c r="AE538" s="335"/>
      <c r="AF538" s="335"/>
      <c r="AG538" s="335"/>
      <c r="AH538" s="335" t="s">
        <v>507</v>
      </c>
      <c r="AI538" s="335"/>
      <c r="AJ538" s="335"/>
      <c r="AK538" s="335"/>
      <c r="AL538" s="335"/>
      <c r="AM538" s="335"/>
      <c r="AN538" s="335"/>
      <c r="AO538" s="335"/>
      <c r="AP538" s="335">
        <v>1</v>
      </c>
      <c r="AQ538" s="335"/>
      <c r="AR538" s="335"/>
      <c r="AS538" s="335"/>
      <c r="AT538" s="335"/>
      <c r="AU538" s="335"/>
      <c r="AV538" s="335"/>
      <c r="AW538" s="335"/>
      <c r="AX538" s="335">
        <v>1</v>
      </c>
      <c r="AY538" s="335"/>
      <c r="AZ538" s="335"/>
      <c r="BA538" s="335"/>
      <c r="BB538" s="335"/>
      <c r="BC538" s="335"/>
      <c r="BD538" s="335"/>
      <c r="BE538" s="335"/>
      <c r="BF538" s="335">
        <v>1</v>
      </c>
      <c r="BG538" s="335"/>
      <c r="BH538" s="335"/>
      <c r="BI538" s="335"/>
      <c r="BJ538" s="335"/>
      <c r="BK538" s="335"/>
      <c r="BL538" s="335"/>
      <c r="BM538" s="335"/>
      <c r="BN538" s="336"/>
      <c r="BO538" s="337"/>
      <c r="BP538" s="337"/>
      <c r="BQ538" s="337"/>
      <c r="BR538" s="337"/>
      <c r="BS538" s="337"/>
      <c r="BT538" s="336"/>
      <c r="BU538" s="336"/>
      <c r="BV538" s="336"/>
      <c r="BW538" s="336"/>
      <c r="BX538" s="336"/>
      <c r="BY538" s="336"/>
    </row>
    <row r="539" spans="1:77" s="4" customFormat="1" ht="15" customHeight="1">
      <c r="A539"/>
      <c r="B539" s="61" t="s">
        <v>171</v>
      </c>
      <c r="C539" s="61"/>
      <c r="D539" s="61"/>
      <c r="E539" s="61"/>
      <c r="F539" s="61"/>
      <c r="G539" s="61"/>
      <c r="H539" s="61"/>
      <c r="I539" s="61"/>
      <c r="J539" s="338" t="s">
        <v>507</v>
      </c>
      <c r="K539" s="338"/>
      <c r="L539" s="338"/>
      <c r="M539" s="338"/>
      <c r="N539" s="338"/>
      <c r="O539" s="338"/>
      <c r="P539" s="338"/>
      <c r="Q539" s="338"/>
      <c r="R539" s="338" t="s">
        <v>507</v>
      </c>
      <c r="S539" s="338"/>
      <c r="T539" s="338"/>
      <c r="U539" s="338"/>
      <c r="V539" s="338"/>
      <c r="W539" s="338"/>
      <c r="X539" s="338"/>
      <c r="Y539" s="338"/>
      <c r="Z539" s="338">
        <v>1</v>
      </c>
      <c r="AA539" s="338"/>
      <c r="AB539" s="338"/>
      <c r="AC539" s="338"/>
      <c r="AD539" s="338"/>
      <c r="AE539" s="338"/>
      <c r="AF539" s="338"/>
      <c r="AG539" s="338"/>
      <c r="AH539" s="338" t="s">
        <v>507</v>
      </c>
      <c r="AI539" s="338"/>
      <c r="AJ539" s="338"/>
      <c r="AK539" s="338"/>
      <c r="AL539" s="338"/>
      <c r="AM539" s="338"/>
      <c r="AN539" s="338"/>
      <c r="AO539" s="338"/>
      <c r="AP539" s="338" t="s">
        <v>507</v>
      </c>
      <c r="AQ539" s="338"/>
      <c r="AR539" s="338"/>
      <c r="AS539" s="338"/>
      <c r="AT539" s="338"/>
      <c r="AU539" s="338"/>
      <c r="AV539" s="338"/>
      <c r="AW539" s="338"/>
      <c r="AX539" s="338" t="s">
        <v>507</v>
      </c>
      <c r="AY539" s="338"/>
      <c r="AZ539" s="338"/>
      <c r="BA539" s="338"/>
      <c r="BB539" s="338"/>
      <c r="BC539" s="338"/>
      <c r="BD539" s="338"/>
      <c r="BE539" s="338"/>
      <c r="BF539" s="338" t="s">
        <v>507</v>
      </c>
      <c r="BG539" s="338"/>
      <c r="BH539" s="338"/>
      <c r="BI539" s="338"/>
      <c r="BJ539" s="338"/>
      <c r="BK539" s="338"/>
      <c r="BL539" s="338"/>
      <c r="BM539" s="338"/>
      <c r="BN539" s="336"/>
      <c r="BO539" s="337"/>
      <c r="BP539" s="337"/>
      <c r="BQ539" s="337"/>
      <c r="BR539" s="337"/>
      <c r="BS539" s="337"/>
      <c r="BT539" s="336"/>
      <c r="BU539" s="336"/>
      <c r="BV539" s="336"/>
      <c r="BW539" s="336"/>
      <c r="BX539" s="336"/>
      <c r="BY539" s="336"/>
    </row>
    <row r="540" spans="1:77" s="4" customFormat="1" ht="15" customHeight="1">
      <c r="A540"/>
      <c r="B540" s="61" t="s">
        <v>15</v>
      </c>
      <c r="C540" s="61"/>
      <c r="D540" s="61"/>
      <c r="E540" s="61"/>
      <c r="F540" s="61"/>
      <c r="G540" s="61"/>
      <c r="H540" s="61"/>
      <c r="I540" s="61"/>
      <c r="J540" s="338">
        <v>1</v>
      </c>
      <c r="K540" s="338"/>
      <c r="L540" s="338"/>
      <c r="M540" s="338"/>
      <c r="N540" s="338"/>
      <c r="O540" s="338"/>
      <c r="P540" s="338"/>
      <c r="Q540" s="338"/>
      <c r="R540" s="338" t="s">
        <v>507</v>
      </c>
      <c r="S540" s="338"/>
      <c r="T540" s="338"/>
      <c r="U540" s="338"/>
      <c r="V540" s="338"/>
      <c r="W540" s="338"/>
      <c r="X540" s="338"/>
      <c r="Y540" s="338"/>
      <c r="Z540" s="338">
        <v>4</v>
      </c>
      <c r="AA540" s="338"/>
      <c r="AB540" s="338"/>
      <c r="AC540" s="338"/>
      <c r="AD540" s="338"/>
      <c r="AE540" s="338"/>
      <c r="AF540" s="338"/>
      <c r="AG540" s="338"/>
      <c r="AH540" s="338" t="s">
        <v>507</v>
      </c>
      <c r="AI540" s="338"/>
      <c r="AJ540" s="338"/>
      <c r="AK540" s="338"/>
      <c r="AL540" s="338"/>
      <c r="AM540" s="338"/>
      <c r="AN540" s="338"/>
      <c r="AO540" s="338"/>
      <c r="AP540" s="338" t="s">
        <v>507</v>
      </c>
      <c r="AQ540" s="338"/>
      <c r="AR540" s="338"/>
      <c r="AS540" s="338"/>
      <c r="AT540" s="338"/>
      <c r="AU540" s="338"/>
      <c r="AV540" s="338"/>
      <c r="AW540" s="338"/>
      <c r="AX540" s="338" t="s">
        <v>507</v>
      </c>
      <c r="AY540" s="338"/>
      <c r="AZ540" s="338"/>
      <c r="BA540" s="338"/>
      <c r="BB540" s="338"/>
      <c r="BC540" s="338"/>
      <c r="BD540" s="338"/>
      <c r="BE540" s="338"/>
      <c r="BF540" s="338" t="s">
        <v>507</v>
      </c>
      <c r="BG540" s="338"/>
      <c r="BH540" s="338"/>
      <c r="BI540" s="338"/>
      <c r="BJ540" s="338"/>
      <c r="BK540" s="338"/>
      <c r="BL540" s="338"/>
      <c r="BM540" s="338"/>
      <c r="BN540" s="336"/>
      <c r="BO540" s="337"/>
      <c r="BP540" s="337"/>
      <c r="BQ540" s="337"/>
      <c r="BR540" s="337"/>
      <c r="BS540" s="337"/>
      <c r="BT540" s="336"/>
      <c r="BU540" s="336"/>
      <c r="BV540" s="336"/>
      <c r="BW540" s="336"/>
      <c r="BX540" s="336"/>
      <c r="BY540" s="336"/>
    </row>
    <row r="541" spans="1:77" s="4" customFormat="1" ht="15" customHeight="1">
      <c r="A541"/>
      <c r="B541" s="61" t="s">
        <v>16</v>
      </c>
      <c r="C541" s="61"/>
      <c r="D541" s="61"/>
      <c r="E541" s="61"/>
      <c r="F541" s="61"/>
      <c r="G541" s="61"/>
      <c r="H541" s="61"/>
      <c r="I541" s="61"/>
      <c r="J541" s="338">
        <v>6</v>
      </c>
      <c r="K541" s="338"/>
      <c r="L541" s="338"/>
      <c r="M541" s="338"/>
      <c r="N541" s="338"/>
      <c r="O541" s="338"/>
      <c r="P541" s="338"/>
      <c r="Q541" s="338"/>
      <c r="R541" s="338">
        <v>2</v>
      </c>
      <c r="S541" s="338"/>
      <c r="T541" s="338"/>
      <c r="U541" s="338"/>
      <c r="V541" s="338"/>
      <c r="W541" s="338"/>
      <c r="X541" s="338"/>
      <c r="Y541" s="338"/>
      <c r="Z541" s="338">
        <v>1</v>
      </c>
      <c r="AA541" s="338"/>
      <c r="AB541" s="338"/>
      <c r="AC541" s="338"/>
      <c r="AD541" s="338"/>
      <c r="AE541" s="338"/>
      <c r="AF541" s="338"/>
      <c r="AG541" s="338"/>
      <c r="AH541" s="338">
        <v>1</v>
      </c>
      <c r="AI541" s="338"/>
      <c r="AJ541" s="338"/>
      <c r="AK541" s="338"/>
      <c r="AL541" s="338"/>
      <c r="AM541" s="338"/>
      <c r="AN541" s="338"/>
      <c r="AO541" s="338"/>
      <c r="AP541" s="338" t="s">
        <v>507</v>
      </c>
      <c r="AQ541" s="338"/>
      <c r="AR541" s="338"/>
      <c r="AS541" s="338"/>
      <c r="AT541" s="338"/>
      <c r="AU541" s="338"/>
      <c r="AV541" s="338"/>
      <c r="AW541" s="338"/>
      <c r="AX541" s="338" t="s">
        <v>507</v>
      </c>
      <c r="AY541" s="338"/>
      <c r="AZ541" s="338"/>
      <c r="BA541" s="338"/>
      <c r="BB541" s="338"/>
      <c r="BC541" s="338"/>
      <c r="BD541" s="338"/>
      <c r="BE541" s="338"/>
      <c r="BF541" s="338" t="s">
        <v>507</v>
      </c>
      <c r="BG541" s="338"/>
      <c r="BH541" s="338"/>
      <c r="BI541" s="338"/>
      <c r="BJ541" s="338"/>
      <c r="BK541" s="338"/>
      <c r="BL541" s="338"/>
      <c r="BM541" s="338"/>
      <c r="BN541" s="337"/>
      <c r="BO541" s="336"/>
      <c r="BP541" s="336"/>
      <c r="BQ541" s="336"/>
      <c r="BR541" s="336"/>
      <c r="BS541" s="336"/>
      <c r="BT541" s="336"/>
      <c r="BU541" s="336"/>
      <c r="BV541" s="336"/>
      <c r="BW541" s="336"/>
      <c r="BX541" s="336"/>
      <c r="BY541" s="336"/>
    </row>
    <row r="542" spans="1:77" s="4" customFormat="1" ht="15" customHeight="1">
      <c r="A542"/>
      <c r="B542" s="61" t="s">
        <v>17</v>
      </c>
      <c r="C542" s="61"/>
      <c r="D542" s="61"/>
      <c r="E542" s="61"/>
      <c r="F542" s="61"/>
      <c r="G542" s="61"/>
      <c r="H542" s="61"/>
      <c r="I542" s="61"/>
      <c r="J542" s="338">
        <v>11</v>
      </c>
      <c r="K542" s="338"/>
      <c r="L542" s="338"/>
      <c r="M542" s="338"/>
      <c r="N542" s="338"/>
      <c r="O542" s="338"/>
      <c r="P542" s="338"/>
      <c r="Q542" s="338"/>
      <c r="R542" s="338">
        <v>1</v>
      </c>
      <c r="S542" s="338"/>
      <c r="T542" s="338"/>
      <c r="U542" s="338"/>
      <c r="V542" s="338"/>
      <c r="W542" s="338"/>
      <c r="X542" s="338"/>
      <c r="Y542" s="338"/>
      <c r="Z542" s="338">
        <v>2</v>
      </c>
      <c r="AA542" s="338"/>
      <c r="AB542" s="338"/>
      <c r="AC542" s="338"/>
      <c r="AD542" s="338"/>
      <c r="AE542" s="338"/>
      <c r="AF542" s="338"/>
      <c r="AG542" s="338"/>
      <c r="AH542" s="338" t="s">
        <v>507</v>
      </c>
      <c r="AI542" s="338"/>
      <c r="AJ542" s="338"/>
      <c r="AK542" s="338"/>
      <c r="AL542" s="338"/>
      <c r="AM542" s="338"/>
      <c r="AN542" s="338"/>
      <c r="AO542" s="338"/>
      <c r="AP542" s="338" t="s">
        <v>507</v>
      </c>
      <c r="AQ542" s="338"/>
      <c r="AR542" s="338"/>
      <c r="AS542" s="338"/>
      <c r="AT542" s="338"/>
      <c r="AU542" s="338"/>
      <c r="AV542" s="338"/>
      <c r="AW542" s="338"/>
      <c r="AX542" s="338" t="s">
        <v>507</v>
      </c>
      <c r="AY542" s="338"/>
      <c r="AZ542" s="338"/>
      <c r="BA542" s="338"/>
      <c r="BB542" s="338"/>
      <c r="BC542" s="338"/>
      <c r="BD542" s="338"/>
      <c r="BE542" s="338"/>
      <c r="BF542" s="338" t="s">
        <v>507</v>
      </c>
      <c r="BG542" s="338"/>
      <c r="BH542" s="338"/>
      <c r="BI542" s="338"/>
      <c r="BJ542" s="338"/>
      <c r="BK542" s="338"/>
      <c r="BL542" s="338"/>
      <c r="BM542" s="338"/>
      <c r="BN542" s="336"/>
      <c r="BO542" s="336"/>
      <c r="BP542" s="336"/>
      <c r="BQ542" s="336"/>
      <c r="BR542" s="336"/>
      <c r="BS542" s="336"/>
      <c r="BT542" s="336"/>
      <c r="BU542" s="336"/>
      <c r="BV542" s="336"/>
      <c r="BW542" s="336"/>
      <c r="BX542" s="336"/>
      <c r="BY542" s="336"/>
    </row>
    <row r="543" spans="1:77" s="4" customFormat="1" ht="15" customHeight="1">
      <c r="A543"/>
      <c r="B543" s="61" t="s">
        <v>18</v>
      </c>
      <c r="C543" s="61"/>
      <c r="D543" s="61"/>
      <c r="E543" s="61"/>
      <c r="F543" s="61"/>
      <c r="G543" s="61"/>
      <c r="H543" s="61"/>
      <c r="I543" s="61"/>
      <c r="J543" s="338">
        <v>1</v>
      </c>
      <c r="K543" s="338"/>
      <c r="L543" s="338"/>
      <c r="M543" s="338"/>
      <c r="N543" s="338"/>
      <c r="O543" s="338"/>
      <c r="P543" s="338"/>
      <c r="Q543" s="338"/>
      <c r="R543" s="338" t="s">
        <v>507</v>
      </c>
      <c r="S543" s="338"/>
      <c r="T543" s="338"/>
      <c r="U543" s="338"/>
      <c r="V543" s="338"/>
      <c r="W543" s="338"/>
      <c r="X543" s="338"/>
      <c r="Y543" s="338"/>
      <c r="Z543" s="338">
        <v>2</v>
      </c>
      <c r="AA543" s="338"/>
      <c r="AB543" s="338"/>
      <c r="AC543" s="338"/>
      <c r="AD543" s="338"/>
      <c r="AE543" s="338"/>
      <c r="AF543" s="338"/>
      <c r="AG543" s="338"/>
      <c r="AH543" s="338" t="s">
        <v>507</v>
      </c>
      <c r="AI543" s="338"/>
      <c r="AJ543" s="338"/>
      <c r="AK543" s="338"/>
      <c r="AL543" s="338"/>
      <c r="AM543" s="338"/>
      <c r="AN543" s="338"/>
      <c r="AO543" s="338"/>
      <c r="AP543" s="338">
        <v>2</v>
      </c>
      <c r="AQ543" s="338"/>
      <c r="AR543" s="338"/>
      <c r="AS543" s="338"/>
      <c r="AT543" s="338"/>
      <c r="AU543" s="338"/>
      <c r="AV543" s="338"/>
      <c r="AW543" s="338"/>
      <c r="AX543" s="338" t="s">
        <v>507</v>
      </c>
      <c r="AY543" s="338"/>
      <c r="AZ543" s="338"/>
      <c r="BA543" s="338"/>
      <c r="BB543" s="338"/>
      <c r="BC543" s="338"/>
      <c r="BD543" s="338"/>
      <c r="BE543" s="338"/>
      <c r="BF543" s="338">
        <v>1</v>
      </c>
      <c r="BG543" s="338"/>
      <c r="BH543" s="338"/>
      <c r="BI543" s="338"/>
      <c r="BJ543" s="338"/>
      <c r="BK543" s="338"/>
      <c r="BL543" s="338"/>
      <c r="BM543" s="338"/>
      <c r="BN543" s="336"/>
      <c r="BO543" s="336"/>
      <c r="BP543" s="336"/>
      <c r="BQ543" s="336"/>
      <c r="BR543" s="336"/>
      <c r="BS543" s="336"/>
      <c r="BT543" s="336"/>
      <c r="BU543" s="336"/>
      <c r="BV543" s="336"/>
      <c r="BW543" s="336"/>
      <c r="BX543" s="336"/>
      <c r="BY543" s="336"/>
    </row>
    <row r="544" spans="1:77" s="4" customFormat="1" ht="15" customHeight="1">
      <c r="A544"/>
      <c r="B544" s="61" t="s">
        <v>19</v>
      </c>
      <c r="C544" s="61"/>
      <c r="D544" s="61"/>
      <c r="E544" s="61"/>
      <c r="F544" s="61"/>
      <c r="G544" s="61"/>
      <c r="H544" s="61"/>
      <c r="I544" s="61"/>
      <c r="J544" s="338">
        <v>4</v>
      </c>
      <c r="K544" s="338"/>
      <c r="L544" s="338"/>
      <c r="M544" s="338"/>
      <c r="N544" s="338"/>
      <c r="O544" s="338"/>
      <c r="P544" s="338"/>
      <c r="Q544" s="338"/>
      <c r="R544" s="338" t="s">
        <v>507</v>
      </c>
      <c r="S544" s="338"/>
      <c r="T544" s="338"/>
      <c r="U544" s="338"/>
      <c r="V544" s="338"/>
      <c r="W544" s="338"/>
      <c r="X544" s="338"/>
      <c r="Y544" s="338"/>
      <c r="Z544" s="338">
        <v>1</v>
      </c>
      <c r="AA544" s="338"/>
      <c r="AB544" s="338"/>
      <c r="AC544" s="338"/>
      <c r="AD544" s="338"/>
      <c r="AE544" s="338"/>
      <c r="AF544" s="338"/>
      <c r="AG544" s="338"/>
      <c r="AH544" s="338" t="s">
        <v>507</v>
      </c>
      <c r="AI544" s="338"/>
      <c r="AJ544" s="338"/>
      <c r="AK544" s="338"/>
      <c r="AL544" s="338"/>
      <c r="AM544" s="338"/>
      <c r="AN544" s="338"/>
      <c r="AO544" s="338"/>
      <c r="AP544" s="338" t="s">
        <v>507</v>
      </c>
      <c r="AQ544" s="338"/>
      <c r="AR544" s="338"/>
      <c r="AS544" s="338"/>
      <c r="AT544" s="338"/>
      <c r="AU544" s="338"/>
      <c r="AV544" s="338"/>
      <c r="AW544" s="338"/>
      <c r="AX544" s="338" t="s">
        <v>507</v>
      </c>
      <c r="AY544" s="338"/>
      <c r="AZ544" s="338"/>
      <c r="BA544" s="338"/>
      <c r="BB544" s="338"/>
      <c r="BC544" s="338"/>
      <c r="BD544" s="338"/>
      <c r="BE544" s="338"/>
      <c r="BF544" s="338" t="s">
        <v>507</v>
      </c>
      <c r="BG544" s="338"/>
      <c r="BH544" s="338"/>
      <c r="BI544" s="338"/>
      <c r="BJ544" s="338"/>
      <c r="BK544" s="338"/>
      <c r="BL544" s="338"/>
      <c r="BM544" s="338"/>
      <c r="BN544" s="336"/>
      <c r="BO544" s="337"/>
      <c r="BP544" s="337"/>
      <c r="BQ544" s="337"/>
      <c r="BR544" s="337"/>
      <c r="BS544" s="337"/>
      <c r="BT544" s="337"/>
      <c r="BU544" s="337"/>
      <c r="BV544" s="337"/>
      <c r="BW544" s="337"/>
      <c r="BX544" s="337"/>
      <c r="BY544" s="337"/>
    </row>
    <row r="545" spans="1:77" s="4" customFormat="1" ht="15" customHeight="1">
      <c r="A545"/>
      <c r="B545" s="61" t="s">
        <v>20</v>
      </c>
      <c r="C545" s="61"/>
      <c r="D545" s="61"/>
      <c r="E545" s="61"/>
      <c r="F545" s="61"/>
      <c r="G545" s="61"/>
      <c r="H545" s="61"/>
      <c r="I545" s="61"/>
      <c r="J545" s="338">
        <v>4</v>
      </c>
      <c r="K545" s="338"/>
      <c r="L545" s="338"/>
      <c r="M545" s="338"/>
      <c r="N545" s="338"/>
      <c r="O545" s="338"/>
      <c r="P545" s="338"/>
      <c r="Q545" s="338"/>
      <c r="R545" s="338" t="s">
        <v>507</v>
      </c>
      <c r="S545" s="338"/>
      <c r="T545" s="338"/>
      <c r="U545" s="338"/>
      <c r="V545" s="338"/>
      <c r="W545" s="338"/>
      <c r="X545" s="338"/>
      <c r="Y545" s="338"/>
      <c r="Z545" s="338">
        <v>1</v>
      </c>
      <c r="AA545" s="338"/>
      <c r="AB545" s="338"/>
      <c r="AC545" s="338"/>
      <c r="AD545" s="338"/>
      <c r="AE545" s="338"/>
      <c r="AF545" s="338"/>
      <c r="AG545" s="338"/>
      <c r="AH545" s="338" t="s">
        <v>507</v>
      </c>
      <c r="AI545" s="338"/>
      <c r="AJ545" s="338"/>
      <c r="AK545" s="338"/>
      <c r="AL545" s="338"/>
      <c r="AM545" s="338"/>
      <c r="AN545" s="338"/>
      <c r="AO545" s="338"/>
      <c r="AP545" s="338">
        <v>1</v>
      </c>
      <c r="AQ545" s="338"/>
      <c r="AR545" s="338"/>
      <c r="AS545" s="338"/>
      <c r="AT545" s="338"/>
      <c r="AU545" s="338"/>
      <c r="AV545" s="338"/>
      <c r="AW545" s="338"/>
      <c r="AX545" s="338">
        <v>1</v>
      </c>
      <c r="AY545" s="338"/>
      <c r="AZ545" s="338"/>
      <c r="BA545" s="338"/>
      <c r="BB545" s="338"/>
      <c r="BC545" s="338"/>
      <c r="BD545" s="338"/>
      <c r="BE545" s="338"/>
      <c r="BF545" s="338">
        <v>1</v>
      </c>
      <c r="BG545" s="338"/>
      <c r="BH545" s="338"/>
      <c r="BI545" s="338"/>
      <c r="BJ545" s="338"/>
      <c r="BK545" s="338"/>
      <c r="BL545" s="338"/>
      <c r="BM545" s="338"/>
      <c r="BN545" s="337"/>
      <c r="BO545" s="337">
        <v>12</v>
      </c>
      <c r="BP545" s="337"/>
      <c r="BQ545" s="337"/>
      <c r="BR545" s="337"/>
      <c r="BS545" s="337"/>
      <c r="BT545" s="337"/>
      <c r="BU545" s="337"/>
      <c r="BV545" s="337"/>
      <c r="BW545" s="337"/>
      <c r="BX545" s="337"/>
      <c r="BY545" s="337"/>
    </row>
    <row r="546" spans="1:77" s="4" customFormat="1" ht="15" customHeight="1">
      <c r="A546"/>
      <c r="B546" s="27" t="s">
        <v>21</v>
      </c>
      <c r="C546" s="27"/>
      <c r="D546" s="27"/>
      <c r="E546" s="27"/>
      <c r="F546" s="27"/>
      <c r="G546" s="27"/>
      <c r="H546" s="27"/>
      <c r="I546" s="27"/>
      <c r="J546" s="339">
        <v>30</v>
      </c>
      <c r="K546" s="339"/>
      <c r="L546" s="339"/>
      <c r="M546" s="339"/>
      <c r="N546" s="339"/>
      <c r="O546" s="339"/>
      <c r="P546" s="339"/>
      <c r="Q546" s="339"/>
      <c r="R546" s="339">
        <v>8</v>
      </c>
      <c r="S546" s="339"/>
      <c r="T546" s="339"/>
      <c r="U546" s="339"/>
      <c r="V546" s="339"/>
      <c r="W546" s="339"/>
      <c r="X546" s="339"/>
      <c r="Y546" s="339"/>
      <c r="Z546" s="339">
        <v>2</v>
      </c>
      <c r="AA546" s="339"/>
      <c r="AB546" s="339"/>
      <c r="AC546" s="339"/>
      <c r="AD546" s="339"/>
      <c r="AE546" s="339"/>
      <c r="AF546" s="339"/>
      <c r="AG546" s="339"/>
      <c r="AH546" s="339">
        <v>1</v>
      </c>
      <c r="AI546" s="339"/>
      <c r="AJ546" s="339"/>
      <c r="AK546" s="339"/>
      <c r="AL546" s="339"/>
      <c r="AM546" s="339"/>
      <c r="AN546" s="339"/>
      <c r="AO546" s="339"/>
      <c r="AP546" s="339">
        <v>3</v>
      </c>
      <c r="AQ546" s="339"/>
      <c r="AR546" s="339"/>
      <c r="AS546" s="339"/>
      <c r="AT546" s="339"/>
      <c r="AU546" s="339"/>
      <c r="AV546" s="339"/>
      <c r="AW546" s="339"/>
      <c r="AX546" s="339">
        <v>6</v>
      </c>
      <c r="AY546" s="339"/>
      <c r="AZ546" s="339"/>
      <c r="BA546" s="339"/>
      <c r="BB546" s="339"/>
      <c r="BC546" s="339"/>
      <c r="BD546" s="339"/>
      <c r="BE546" s="339"/>
      <c r="BF546" s="339">
        <v>1</v>
      </c>
      <c r="BG546" s="339"/>
      <c r="BH546" s="339"/>
      <c r="BI546" s="339"/>
      <c r="BJ546" s="339"/>
      <c r="BK546" s="339"/>
      <c r="BL546" s="339"/>
      <c r="BM546" s="339"/>
      <c r="BN546" s="337"/>
      <c r="BO546" s="337">
        <v>3</v>
      </c>
      <c r="BP546" s="337"/>
      <c r="BQ546" s="337"/>
      <c r="BR546" s="337"/>
      <c r="BS546" s="337"/>
      <c r="BT546" s="337"/>
      <c r="BU546" s="337"/>
      <c r="BV546" s="337"/>
      <c r="BW546" s="337"/>
      <c r="BX546" s="337"/>
      <c r="BY546" s="337"/>
    </row>
    <row r="547" spans="1:77" s="4" customFormat="1" ht="15" customHeight="1">
      <c r="A547"/>
      <c r="B547" s="5" t="s">
        <v>128</v>
      </c>
      <c r="C547" s="5"/>
      <c r="D547" s="5"/>
      <c r="E547" s="5"/>
      <c r="F547" s="5"/>
      <c r="G547" s="5"/>
      <c r="H547" s="5"/>
      <c r="I547" s="5"/>
      <c r="J547" s="340">
        <f>SUM(J538:Q546)</f>
        <v>59</v>
      </c>
      <c r="K547" s="340"/>
      <c r="L547" s="340"/>
      <c r="M547" s="340"/>
      <c r="N547" s="340"/>
      <c r="O547" s="340"/>
      <c r="P547" s="340"/>
      <c r="Q547" s="340"/>
      <c r="R547" s="340">
        <f>SUM(R538:Y546)</f>
        <v>12</v>
      </c>
      <c r="S547" s="340"/>
      <c r="T547" s="340"/>
      <c r="U547" s="340"/>
      <c r="V547" s="340"/>
      <c r="W547" s="340"/>
      <c r="X547" s="340"/>
      <c r="Y547" s="340"/>
      <c r="Z547" s="340">
        <f>SUM(Z538:AG546)</f>
        <v>17</v>
      </c>
      <c r="AA547" s="340"/>
      <c r="AB547" s="340"/>
      <c r="AC547" s="340"/>
      <c r="AD547" s="340"/>
      <c r="AE547" s="340"/>
      <c r="AF547" s="340"/>
      <c r="AG547" s="340"/>
      <c r="AH547" s="340">
        <f>SUM(AH538:AO546)</f>
        <v>2</v>
      </c>
      <c r="AI547" s="340"/>
      <c r="AJ547" s="340"/>
      <c r="AK547" s="340"/>
      <c r="AL547" s="340"/>
      <c r="AM547" s="340"/>
      <c r="AN547" s="340"/>
      <c r="AO547" s="340"/>
      <c r="AP547" s="340">
        <f>SUM(AP538:AW546)</f>
        <v>7</v>
      </c>
      <c r="AQ547" s="340"/>
      <c r="AR547" s="340"/>
      <c r="AS547" s="340"/>
      <c r="AT547" s="340"/>
      <c r="AU547" s="340"/>
      <c r="AV547" s="340"/>
      <c r="AW547" s="340"/>
      <c r="AX547" s="340">
        <f>SUM(AX538:BE546)</f>
        <v>8</v>
      </c>
      <c r="AY547" s="340"/>
      <c r="AZ547" s="340"/>
      <c r="BA547" s="340"/>
      <c r="BB547" s="340"/>
      <c r="BC547" s="340"/>
      <c r="BD547" s="340"/>
      <c r="BE547" s="340"/>
      <c r="BF547" s="340">
        <f>SUM(BF538:BM546)</f>
        <v>4</v>
      </c>
      <c r="BG547" s="340"/>
      <c r="BH547" s="340"/>
      <c r="BI547" s="340"/>
      <c r="BJ547" s="340"/>
      <c r="BK547" s="340"/>
      <c r="BL547" s="340"/>
      <c r="BM547" s="340"/>
      <c r="BN547" s="336"/>
      <c r="BO547" s="337">
        <f>SUM(BO538:BO546)</f>
        <v>15</v>
      </c>
      <c r="BP547" s="337"/>
      <c r="BQ547" s="337"/>
      <c r="BR547" s="337"/>
      <c r="BS547" s="337"/>
      <c r="BT547" s="336"/>
      <c r="BU547" s="336"/>
      <c r="BV547" s="336"/>
      <c r="BW547" s="336"/>
      <c r="BX547" s="336"/>
      <c r="BY547" s="336"/>
    </row>
    <row r="548" spans="1:77" s="4" customFormat="1" ht="1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 s="52" t="s">
        <v>572</v>
      </c>
      <c r="BN548"/>
      <c r="BO548"/>
      <c r="BP548"/>
      <c r="BQ548"/>
      <c r="BR548"/>
      <c r="BS548"/>
      <c r="BT548"/>
      <c r="BU548"/>
      <c r="BV548"/>
      <c r="BW548"/>
      <c r="BX548"/>
      <c r="BY548"/>
    </row>
    <row r="549" spans="1:77" s="4" customFormat="1" ht="1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</row>
    <row r="550" spans="1:77" s="4" customFormat="1" ht="15" customHeight="1">
      <c r="A550" s="4" t="s">
        <v>619</v>
      </c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 s="52" t="s">
        <v>620</v>
      </c>
      <c r="BR550"/>
      <c r="BS550"/>
      <c r="BT550"/>
      <c r="BU550"/>
      <c r="BV550"/>
      <c r="BW550"/>
      <c r="BX550"/>
      <c r="BY550"/>
    </row>
    <row r="551" spans="1:77" s="4" customFormat="1" ht="3.7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</row>
    <row r="552" spans="1:147" s="4" customFormat="1" ht="13.5" customHeight="1">
      <c r="A552"/>
      <c r="B552" s="5" t="s">
        <v>12</v>
      </c>
      <c r="C552" s="5"/>
      <c r="D552" s="5"/>
      <c r="E552" s="5"/>
      <c r="F552" s="5"/>
      <c r="G552" s="5"/>
      <c r="H552" s="5"/>
      <c r="I552" s="5"/>
      <c r="J552" s="5" t="s">
        <v>621</v>
      </c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 t="s">
        <v>622</v>
      </c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 t="s">
        <v>623</v>
      </c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 t="s">
        <v>624</v>
      </c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 t="s">
        <v>625</v>
      </c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/>
      <c r="BS552"/>
      <c r="BT552"/>
      <c r="BU552"/>
      <c r="BV552"/>
      <c r="BW552"/>
      <c r="BX552"/>
      <c r="BY552"/>
      <c r="CB552" s="332"/>
      <c r="CC552" s="332"/>
      <c r="CD552" s="332"/>
      <c r="CE552" s="332"/>
      <c r="CF552" s="332"/>
      <c r="CG552" s="332"/>
      <c r="CH552" s="332"/>
      <c r="CI552" s="332"/>
      <c r="CJ552" s="332"/>
      <c r="CK552" s="332"/>
      <c r="CL552" s="332"/>
      <c r="CM552" s="332"/>
      <c r="CN552" s="332"/>
      <c r="CO552" s="332"/>
      <c r="CP552" s="332"/>
      <c r="CQ552" s="332"/>
      <c r="CR552" s="332"/>
      <c r="CS552" s="332"/>
      <c r="CT552" s="332"/>
      <c r="CU552" s="332"/>
      <c r="CV552" s="332"/>
      <c r="CW552" s="332"/>
      <c r="CX552" s="332"/>
      <c r="CY552" s="332"/>
      <c r="CZ552" s="332"/>
      <c r="DA552" s="332"/>
      <c r="DB552" s="332"/>
      <c r="DC552" s="332"/>
      <c r="DD552" s="332"/>
      <c r="DE552" s="332"/>
      <c r="DF552" s="332"/>
      <c r="DG552" s="332"/>
      <c r="DH552" s="332"/>
      <c r="DI552" s="332"/>
      <c r="DJ552" s="332"/>
      <c r="DK552" s="332"/>
      <c r="DL552" s="332"/>
      <c r="DM552" s="332"/>
      <c r="DN552" s="332"/>
      <c r="DO552" s="332"/>
      <c r="DP552" s="332"/>
      <c r="DQ552" s="332"/>
      <c r="DR552" s="332"/>
      <c r="DS552" s="332"/>
      <c r="DT552" s="332"/>
      <c r="DU552" s="332"/>
      <c r="DV552" s="332"/>
      <c r="DW552" s="332"/>
      <c r="DX552" s="332"/>
      <c r="DY552" s="332"/>
      <c r="DZ552" s="332"/>
      <c r="EA552" s="332"/>
      <c r="EB552" s="332"/>
      <c r="EC552" s="332"/>
      <c r="ED552" s="332"/>
      <c r="EE552" s="332"/>
      <c r="EF552" s="332"/>
      <c r="EG552" s="332"/>
      <c r="EH552" s="332"/>
      <c r="EI552" s="332"/>
      <c r="EJ552" s="332"/>
      <c r="EK552" s="332"/>
      <c r="EL552" s="332"/>
      <c r="EM552" s="332"/>
      <c r="EN552" s="332"/>
      <c r="EO552" s="332"/>
      <c r="EP552" s="332"/>
      <c r="EQ552" s="332"/>
    </row>
    <row r="553" spans="1:147" s="4" customFormat="1" ht="13.5" customHeight="1">
      <c r="A553"/>
      <c r="B553" s="5"/>
      <c r="C553" s="5"/>
      <c r="D553" s="5"/>
      <c r="E553" s="5"/>
      <c r="F553" s="5"/>
      <c r="G553" s="5"/>
      <c r="H553" s="5"/>
      <c r="I553" s="5"/>
      <c r="J553" s="5" t="s">
        <v>626</v>
      </c>
      <c r="K553" s="5"/>
      <c r="L553" s="5"/>
      <c r="M553" s="5"/>
      <c r="N553" s="5"/>
      <c r="O553" s="5"/>
      <c r="P553" s="5" t="s">
        <v>627</v>
      </c>
      <c r="Q553" s="5"/>
      <c r="R553" s="5"/>
      <c r="S553" s="5"/>
      <c r="T553" s="5"/>
      <c r="U553" s="5"/>
      <c r="V553" s="5" t="s">
        <v>626</v>
      </c>
      <c r="W553" s="5"/>
      <c r="X553" s="5"/>
      <c r="Y553" s="5"/>
      <c r="Z553" s="5"/>
      <c r="AA553" s="5"/>
      <c r="AB553" s="5" t="s">
        <v>627</v>
      </c>
      <c r="AC553" s="5"/>
      <c r="AD553" s="5"/>
      <c r="AE553" s="5"/>
      <c r="AF553" s="5"/>
      <c r="AG553" s="5"/>
      <c r="AH553" s="5" t="s">
        <v>626</v>
      </c>
      <c r="AI553" s="5"/>
      <c r="AJ553" s="5"/>
      <c r="AK553" s="5"/>
      <c r="AL553" s="5"/>
      <c r="AM553" s="5"/>
      <c r="AN553" s="5" t="s">
        <v>627</v>
      </c>
      <c r="AO553" s="5"/>
      <c r="AP553" s="5"/>
      <c r="AQ553" s="5"/>
      <c r="AR553" s="5"/>
      <c r="AS553" s="5"/>
      <c r="AT553" s="5" t="s">
        <v>626</v>
      </c>
      <c r="AU553" s="5"/>
      <c r="AV553" s="5"/>
      <c r="AW553" s="5"/>
      <c r="AX553" s="5"/>
      <c r="AY553" s="5"/>
      <c r="AZ553" s="5" t="s">
        <v>628</v>
      </c>
      <c r="BA553" s="5"/>
      <c r="BB553" s="5"/>
      <c r="BC553" s="5"/>
      <c r="BD553" s="5"/>
      <c r="BE553" s="5"/>
      <c r="BF553" s="5" t="s">
        <v>626</v>
      </c>
      <c r="BG553" s="5"/>
      <c r="BH553" s="5"/>
      <c r="BI553" s="5"/>
      <c r="BJ553" s="5"/>
      <c r="BK553" s="5"/>
      <c r="BL553" s="5" t="s">
        <v>628</v>
      </c>
      <c r="BM553" s="5"/>
      <c r="BN553" s="5"/>
      <c r="BO553" s="5"/>
      <c r="BP553" s="5"/>
      <c r="BQ553" s="5"/>
      <c r="BR553"/>
      <c r="BS553"/>
      <c r="BT553"/>
      <c r="BU553"/>
      <c r="BV553"/>
      <c r="BW553"/>
      <c r="BX553"/>
      <c r="BY553"/>
      <c r="CB553" s="334"/>
      <c r="CC553" s="334"/>
      <c r="CD553" s="334"/>
      <c r="CE553" s="334"/>
      <c r="CF553" s="334"/>
      <c r="CG553" s="334"/>
      <c r="CH553" s="334"/>
      <c r="CI553" s="334"/>
      <c r="CJ553" s="334"/>
      <c r="CK553" s="334"/>
      <c r="CL553" s="334"/>
      <c r="CM553" s="334"/>
      <c r="CN553" s="334"/>
      <c r="CO553" s="334"/>
      <c r="CP553" s="334"/>
      <c r="CQ553" s="334"/>
      <c r="CR553" s="334"/>
      <c r="CS553" s="334"/>
      <c r="CT553" s="334"/>
      <c r="CU553" s="334"/>
      <c r="CV553" s="334"/>
      <c r="CW553" s="334"/>
      <c r="CX553" s="334"/>
      <c r="CY553" s="334"/>
      <c r="CZ553" s="334"/>
      <c r="DA553" s="334"/>
      <c r="DB553" s="334"/>
      <c r="DC553" s="334"/>
      <c r="DD553" s="334"/>
      <c r="DE553" s="334"/>
      <c r="DF553" s="334"/>
      <c r="DG553" s="334"/>
      <c r="DH553" s="334"/>
      <c r="DI553" s="334"/>
      <c r="DJ553" s="334"/>
      <c r="DK553" s="334"/>
      <c r="DL553" s="334"/>
      <c r="DM553" s="334"/>
      <c r="DN553" s="334"/>
      <c r="DO553" s="334"/>
      <c r="DP553" s="334"/>
      <c r="DQ553" s="334"/>
      <c r="DR553" s="334"/>
      <c r="DS553" s="334"/>
      <c r="DT553" s="334"/>
      <c r="DU553" s="334"/>
      <c r="DV553" s="334"/>
      <c r="DW553" s="334"/>
      <c r="DX553" s="334"/>
      <c r="DY553" s="334"/>
      <c r="DZ553" s="334"/>
      <c r="EA553" s="334"/>
      <c r="EB553" s="334"/>
      <c r="EC553" s="334"/>
      <c r="ED553" s="334"/>
      <c r="EE553" s="334"/>
      <c r="EF553" s="334"/>
      <c r="EG553" s="334"/>
      <c r="EH553" s="334"/>
      <c r="EI553" s="334"/>
      <c r="EJ553" s="334"/>
      <c r="EK553" s="334"/>
      <c r="EL553" s="334"/>
      <c r="EM553" s="334"/>
      <c r="EN553" s="334"/>
      <c r="EO553" s="334"/>
      <c r="EP553" s="334"/>
      <c r="EQ553" s="334"/>
    </row>
    <row r="554" spans="1:147" s="4" customFormat="1" ht="15" customHeight="1">
      <c r="A554"/>
      <c r="B554" s="12" t="s">
        <v>13</v>
      </c>
      <c r="C554" s="12"/>
      <c r="D554" s="12"/>
      <c r="E554" s="12"/>
      <c r="F554" s="12"/>
      <c r="G554" s="12"/>
      <c r="H554" s="12"/>
      <c r="I554" s="12"/>
      <c r="J554" s="335" t="s">
        <v>507</v>
      </c>
      <c r="K554" s="335"/>
      <c r="L554" s="335"/>
      <c r="M554" s="335"/>
      <c r="N554" s="335"/>
      <c r="O554" s="335"/>
      <c r="P554" s="335" t="s">
        <v>507</v>
      </c>
      <c r="Q554" s="335"/>
      <c r="R554" s="335"/>
      <c r="S554" s="335"/>
      <c r="T554" s="335"/>
      <c r="U554" s="335"/>
      <c r="V554" s="335" t="s">
        <v>507</v>
      </c>
      <c r="W554" s="335"/>
      <c r="X554" s="335"/>
      <c r="Y554" s="335"/>
      <c r="Z554" s="335"/>
      <c r="AA554" s="335"/>
      <c r="AB554" s="335" t="s">
        <v>608</v>
      </c>
      <c r="AC554" s="335"/>
      <c r="AD554" s="335"/>
      <c r="AE554" s="335"/>
      <c r="AF554" s="335"/>
      <c r="AG554" s="335"/>
      <c r="AH554" s="335" t="s">
        <v>507</v>
      </c>
      <c r="AI554" s="335"/>
      <c r="AJ554" s="335"/>
      <c r="AK554" s="335"/>
      <c r="AL554" s="335"/>
      <c r="AM554" s="335"/>
      <c r="AN554" s="335" t="s">
        <v>507</v>
      </c>
      <c r="AO554" s="335"/>
      <c r="AP554" s="335"/>
      <c r="AQ554" s="335"/>
      <c r="AR554" s="335"/>
      <c r="AS554" s="335"/>
      <c r="AT554" s="335" t="s">
        <v>507</v>
      </c>
      <c r="AU554" s="335"/>
      <c r="AV554" s="335"/>
      <c r="AW554" s="335"/>
      <c r="AX554" s="335"/>
      <c r="AY554" s="335"/>
      <c r="AZ554" s="335" t="s">
        <v>507</v>
      </c>
      <c r="BA554" s="335"/>
      <c r="BB554" s="335"/>
      <c r="BC554" s="335"/>
      <c r="BD554" s="335"/>
      <c r="BE554" s="335"/>
      <c r="BF554" s="335" t="s">
        <v>507</v>
      </c>
      <c r="BG554" s="335"/>
      <c r="BH554" s="335"/>
      <c r="BI554" s="335"/>
      <c r="BJ554" s="335"/>
      <c r="BK554" s="335"/>
      <c r="BL554" s="335" t="s">
        <v>507</v>
      </c>
      <c r="BM554" s="335"/>
      <c r="BN554" s="335"/>
      <c r="BO554" s="335"/>
      <c r="BP554" s="335"/>
      <c r="BQ554" s="335"/>
      <c r="BR554"/>
      <c r="BS554"/>
      <c r="BT554"/>
      <c r="BU554"/>
      <c r="BV554"/>
      <c r="BW554"/>
      <c r="BX554"/>
      <c r="BY554"/>
      <c r="CB554" s="336"/>
      <c r="CC554" s="336"/>
      <c r="CD554" s="336"/>
      <c r="CE554" s="336"/>
      <c r="CF554" s="336"/>
      <c r="CG554" s="336"/>
      <c r="CH554" s="336"/>
      <c r="CI554" s="336"/>
      <c r="CJ554" s="336"/>
      <c r="CK554" s="336"/>
      <c r="CL554" s="336"/>
      <c r="CM554" s="336"/>
      <c r="CN554" s="336"/>
      <c r="CO554" s="336"/>
      <c r="CP554" s="336"/>
      <c r="CQ554" s="336"/>
      <c r="CR554" s="336"/>
      <c r="CS554" s="336"/>
      <c r="CT554" s="336"/>
      <c r="CU554" s="336"/>
      <c r="CV554" s="336"/>
      <c r="CW554" s="336"/>
      <c r="CX554" s="336"/>
      <c r="CY554" s="336"/>
      <c r="CZ554" s="336"/>
      <c r="DA554" s="336"/>
      <c r="DB554" s="336"/>
      <c r="DC554" s="336"/>
      <c r="DD554" s="336"/>
      <c r="DE554" s="336"/>
      <c r="DF554" s="336"/>
      <c r="DG554" s="336"/>
      <c r="DH554" s="336"/>
      <c r="DI554" s="336"/>
      <c r="DJ554" s="336"/>
      <c r="DK554" s="336"/>
      <c r="DL554" s="336"/>
      <c r="DM554" s="336"/>
      <c r="DN554" s="336"/>
      <c r="DO554" s="336"/>
      <c r="DP554" s="336"/>
      <c r="DQ554" s="336"/>
      <c r="DR554" s="336"/>
      <c r="DS554" s="336"/>
      <c r="DT554" s="336"/>
      <c r="DU554" s="336"/>
      <c r="DV554" s="336"/>
      <c r="DW554" s="336"/>
      <c r="DX554" s="336"/>
      <c r="DY554" s="336"/>
      <c r="DZ554" s="336"/>
      <c r="EA554" s="336"/>
      <c r="EB554" s="336"/>
      <c r="EC554" s="336"/>
      <c r="ED554" s="336"/>
      <c r="EE554" s="336"/>
      <c r="EF554" s="336"/>
      <c r="EG554" s="336"/>
      <c r="EH554" s="336"/>
      <c r="EI554" s="336"/>
      <c r="EJ554" s="336"/>
      <c r="EK554" s="336"/>
      <c r="EL554" s="336"/>
      <c r="EM554" s="336"/>
      <c r="EN554" s="336"/>
      <c r="EO554" s="336"/>
      <c r="EP554" s="336"/>
      <c r="EQ554" s="336"/>
    </row>
    <row r="555" spans="1:147" s="4" customFormat="1" ht="15" customHeight="1">
      <c r="A555"/>
      <c r="B555" s="61" t="s">
        <v>171</v>
      </c>
      <c r="C555" s="61"/>
      <c r="D555" s="61"/>
      <c r="E555" s="61"/>
      <c r="F555" s="61"/>
      <c r="G555" s="61"/>
      <c r="H555" s="61"/>
      <c r="I555" s="61"/>
      <c r="J555" s="338" t="s">
        <v>507</v>
      </c>
      <c r="K555" s="338"/>
      <c r="L555" s="338"/>
      <c r="M555" s="338"/>
      <c r="N555" s="338"/>
      <c r="O555" s="338"/>
      <c r="P555" s="338" t="s">
        <v>507</v>
      </c>
      <c r="Q555" s="338"/>
      <c r="R555" s="338"/>
      <c r="S555" s="338"/>
      <c r="T555" s="338"/>
      <c r="U555" s="338"/>
      <c r="V555" s="338">
        <v>4</v>
      </c>
      <c r="W555" s="338"/>
      <c r="X555" s="338"/>
      <c r="Y555" s="338"/>
      <c r="Z555" s="338"/>
      <c r="AA555" s="338"/>
      <c r="AB555" s="338" t="s">
        <v>608</v>
      </c>
      <c r="AC555" s="338"/>
      <c r="AD555" s="338"/>
      <c r="AE555" s="338"/>
      <c r="AF555" s="338"/>
      <c r="AG555" s="338"/>
      <c r="AH555" s="338" t="s">
        <v>507</v>
      </c>
      <c r="AI555" s="338"/>
      <c r="AJ555" s="338"/>
      <c r="AK555" s="338"/>
      <c r="AL555" s="338"/>
      <c r="AM555" s="338"/>
      <c r="AN555" s="338" t="s">
        <v>507</v>
      </c>
      <c r="AO555" s="338"/>
      <c r="AP555" s="338"/>
      <c r="AQ555" s="338"/>
      <c r="AR555" s="338"/>
      <c r="AS555" s="338"/>
      <c r="AT555" s="338" t="s">
        <v>507</v>
      </c>
      <c r="AU555" s="338"/>
      <c r="AV555" s="338"/>
      <c r="AW555" s="338"/>
      <c r="AX555" s="338"/>
      <c r="AY555" s="338"/>
      <c r="AZ555" s="338" t="s">
        <v>507</v>
      </c>
      <c r="BA555" s="338"/>
      <c r="BB555" s="338"/>
      <c r="BC555" s="338"/>
      <c r="BD555" s="338"/>
      <c r="BE555" s="338"/>
      <c r="BF555" s="338" t="s">
        <v>507</v>
      </c>
      <c r="BG555" s="338"/>
      <c r="BH555" s="338"/>
      <c r="BI555" s="338"/>
      <c r="BJ555" s="338"/>
      <c r="BK555" s="338"/>
      <c r="BL555" s="338" t="s">
        <v>507</v>
      </c>
      <c r="BM555" s="338"/>
      <c r="BN555" s="338"/>
      <c r="BO555" s="338"/>
      <c r="BP555" s="338"/>
      <c r="BQ555" s="338"/>
      <c r="BR555"/>
      <c r="BS555"/>
      <c r="BT555"/>
      <c r="BU555"/>
      <c r="BV555"/>
      <c r="BW555"/>
      <c r="BX555"/>
      <c r="BY555"/>
      <c r="CB555" s="336"/>
      <c r="CC555" s="336"/>
      <c r="CD555" s="336"/>
      <c r="CE555" s="336"/>
      <c r="CF555" s="336"/>
      <c r="CG555" s="336"/>
      <c r="CH555" s="336"/>
      <c r="CI555" s="336"/>
      <c r="CJ555" s="336"/>
      <c r="CK555" s="336"/>
      <c r="CL555" s="336"/>
      <c r="CM555" s="336"/>
      <c r="CN555" s="336"/>
      <c r="CO555" s="336"/>
      <c r="CP555" s="336"/>
      <c r="CQ555" s="336"/>
      <c r="CR555" s="336"/>
      <c r="CS555" s="336"/>
      <c r="CT555" s="336"/>
      <c r="CU555" s="336"/>
      <c r="CV555" s="336"/>
      <c r="CW555" s="336"/>
      <c r="CX555" s="336"/>
      <c r="CY555" s="336"/>
      <c r="CZ555" s="336"/>
      <c r="DA555" s="336"/>
      <c r="DB555" s="336"/>
      <c r="DC555" s="336"/>
      <c r="DD555" s="336"/>
      <c r="DE555" s="336"/>
      <c r="DF555" s="336"/>
      <c r="DG555" s="336"/>
      <c r="DH555" s="336"/>
      <c r="DI555" s="336"/>
      <c r="DJ555" s="336"/>
      <c r="DK555" s="336"/>
      <c r="DL555" s="336"/>
      <c r="DM555" s="336"/>
      <c r="DN555" s="336"/>
      <c r="DO555" s="336"/>
      <c r="DP555" s="336"/>
      <c r="DQ555" s="336"/>
      <c r="DR555" s="336"/>
      <c r="DS555" s="336"/>
      <c r="DT555" s="336"/>
      <c r="DU555" s="336"/>
      <c r="DV555" s="336"/>
      <c r="DW555" s="336"/>
      <c r="DX555" s="336"/>
      <c r="DY555" s="336"/>
      <c r="DZ555" s="336"/>
      <c r="EA555" s="336"/>
      <c r="EB555" s="336"/>
      <c r="EC555" s="336"/>
      <c r="ED555" s="336"/>
      <c r="EE555" s="336"/>
      <c r="EF555" s="336"/>
      <c r="EG555" s="336"/>
      <c r="EH555" s="336"/>
      <c r="EI555" s="336"/>
      <c r="EJ555" s="336"/>
      <c r="EK555" s="336"/>
      <c r="EL555" s="336"/>
      <c r="EM555" s="336"/>
      <c r="EN555" s="336"/>
      <c r="EO555" s="336"/>
      <c r="EP555" s="336"/>
      <c r="EQ555" s="336"/>
    </row>
    <row r="556" spans="1:147" s="4" customFormat="1" ht="15" customHeight="1">
      <c r="A556"/>
      <c r="B556" s="61" t="s">
        <v>15</v>
      </c>
      <c r="C556" s="61"/>
      <c r="D556" s="61"/>
      <c r="E556" s="61"/>
      <c r="F556" s="61"/>
      <c r="G556" s="61"/>
      <c r="H556" s="61"/>
      <c r="I556" s="61"/>
      <c r="J556" s="338" t="s">
        <v>507</v>
      </c>
      <c r="K556" s="338"/>
      <c r="L556" s="338"/>
      <c r="M556" s="338"/>
      <c r="N556" s="338"/>
      <c r="O556" s="338"/>
      <c r="P556" s="338" t="s">
        <v>507</v>
      </c>
      <c r="Q556" s="338"/>
      <c r="R556" s="338"/>
      <c r="S556" s="338"/>
      <c r="T556" s="338"/>
      <c r="U556" s="338"/>
      <c r="V556" s="338">
        <v>1</v>
      </c>
      <c r="W556" s="338"/>
      <c r="X556" s="338"/>
      <c r="Y556" s="338"/>
      <c r="Z556" s="338"/>
      <c r="AA556" s="338"/>
      <c r="AB556" s="338" t="s">
        <v>608</v>
      </c>
      <c r="AC556" s="338"/>
      <c r="AD556" s="338"/>
      <c r="AE556" s="338"/>
      <c r="AF556" s="338"/>
      <c r="AG556" s="338"/>
      <c r="AH556" s="338" t="s">
        <v>507</v>
      </c>
      <c r="AI556" s="338"/>
      <c r="AJ556" s="338"/>
      <c r="AK556" s="338"/>
      <c r="AL556" s="338"/>
      <c r="AM556" s="338"/>
      <c r="AN556" s="338" t="s">
        <v>507</v>
      </c>
      <c r="AO556" s="338"/>
      <c r="AP556" s="338"/>
      <c r="AQ556" s="338"/>
      <c r="AR556" s="338"/>
      <c r="AS556" s="338"/>
      <c r="AT556" s="338" t="s">
        <v>507</v>
      </c>
      <c r="AU556" s="338"/>
      <c r="AV556" s="338"/>
      <c r="AW556" s="338"/>
      <c r="AX556" s="338"/>
      <c r="AY556" s="338"/>
      <c r="AZ556" s="338" t="s">
        <v>507</v>
      </c>
      <c r="BA556" s="338"/>
      <c r="BB556" s="338"/>
      <c r="BC556" s="338"/>
      <c r="BD556" s="338"/>
      <c r="BE556" s="338"/>
      <c r="BF556" s="338" t="s">
        <v>507</v>
      </c>
      <c r="BG556" s="338"/>
      <c r="BH556" s="338"/>
      <c r="BI556" s="338"/>
      <c r="BJ556" s="338"/>
      <c r="BK556" s="338"/>
      <c r="BL556" s="338" t="s">
        <v>507</v>
      </c>
      <c r="BM556" s="338"/>
      <c r="BN556" s="338"/>
      <c r="BO556" s="338"/>
      <c r="BP556" s="338"/>
      <c r="BQ556" s="338"/>
      <c r="BR556"/>
      <c r="BS556"/>
      <c r="BT556"/>
      <c r="BU556"/>
      <c r="BV556"/>
      <c r="BW556"/>
      <c r="BX556"/>
      <c r="BY556"/>
      <c r="CB556" s="336"/>
      <c r="CC556" s="336"/>
      <c r="CD556" s="336"/>
      <c r="CE556" s="336"/>
      <c r="CF556" s="336"/>
      <c r="CG556" s="336"/>
      <c r="CH556" s="336"/>
      <c r="CI556" s="336"/>
      <c r="CJ556" s="336"/>
      <c r="CK556" s="336"/>
      <c r="CL556" s="336"/>
      <c r="CM556" s="336"/>
      <c r="CN556" s="336"/>
      <c r="CO556" s="336"/>
      <c r="CP556" s="336"/>
      <c r="CQ556" s="336"/>
      <c r="CR556" s="336"/>
      <c r="CS556" s="336"/>
      <c r="CT556" s="336"/>
      <c r="CU556" s="336"/>
      <c r="CV556" s="336"/>
      <c r="CW556" s="336"/>
      <c r="CX556" s="336"/>
      <c r="CY556" s="336"/>
      <c r="CZ556" s="336"/>
      <c r="DA556" s="336"/>
      <c r="DB556" s="336"/>
      <c r="DC556" s="336"/>
      <c r="DD556" s="336"/>
      <c r="DE556" s="336"/>
      <c r="DF556" s="336"/>
      <c r="DG556" s="336"/>
      <c r="DH556" s="336"/>
      <c r="DI556" s="336"/>
      <c r="DJ556" s="336"/>
      <c r="DK556" s="336"/>
      <c r="DL556" s="336"/>
      <c r="DM556" s="336"/>
      <c r="DN556" s="336"/>
      <c r="DO556" s="336"/>
      <c r="DP556" s="336"/>
      <c r="DQ556" s="336"/>
      <c r="DR556" s="336"/>
      <c r="DS556" s="336"/>
      <c r="DT556" s="336"/>
      <c r="DU556" s="336"/>
      <c r="DV556" s="336"/>
      <c r="DW556" s="336"/>
      <c r="DX556" s="336"/>
      <c r="DY556" s="336"/>
      <c r="DZ556" s="336"/>
      <c r="EA556" s="336"/>
      <c r="EB556" s="336"/>
      <c r="EC556" s="336"/>
      <c r="ED556" s="336"/>
      <c r="EE556" s="336"/>
      <c r="EF556" s="336"/>
      <c r="EG556" s="336"/>
      <c r="EH556" s="336"/>
      <c r="EI556" s="336"/>
      <c r="EJ556" s="336"/>
      <c r="EK556" s="336"/>
      <c r="EL556" s="336"/>
      <c r="EM556" s="336"/>
      <c r="EN556" s="336"/>
      <c r="EO556" s="336"/>
      <c r="EP556" s="336"/>
      <c r="EQ556" s="336"/>
    </row>
    <row r="557" spans="1:147" s="4" customFormat="1" ht="15" customHeight="1">
      <c r="A557"/>
      <c r="B557" s="61" t="s">
        <v>16</v>
      </c>
      <c r="C557" s="61"/>
      <c r="D557" s="61"/>
      <c r="E557" s="61"/>
      <c r="F557" s="61"/>
      <c r="G557" s="61"/>
      <c r="H557" s="61"/>
      <c r="I557" s="61"/>
      <c r="J557" s="338" t="s">
        <v>507</v>
      </c>
      <c r="K557" s="338"/>
      <c r="L557" s="338"/>
      <c r="M557" s="338"/>
      <c r="N557" s="338"/>
      <c r="O557" s="338"/>
      <c r="P557" s="338" t="s">
        <v>507</v>
      </c>
      <c r="Q557" s="338"/>
      <c r="R557" s="338"/>
      <c r="S557" s="338"/>
      <c r="T557" s="338"/>
      <c r="U557" s="338"/>
      <c r="V557" s="338">
        <v>18</v>
      </c>
      <c r="W557" s="338"/>
      <c r="X557" s="338"/>
      <c r="Y557" s="338"/>
      <c r="Z557" s="338"/>
      <c r="AA557" s="338"/>
      <c r="AB557" s="338" t="s">
        <v>608</v>
      </c>
      <c r="AC557" s="338"/>
      <c r="AD557" s="338"/>
      <c r="AE557" s="338"/>
      <c r="AF557" s="338"/>
      <c r="AG557" s="338"/>
      <c r="AH557" s="338">
        <v>3</v>
      </c>
      <c r="AI557" s="338"/>
      <c r="AJ557" s="338"/>
      <c r="AK557" s="338"/>
      <c r="AL557" s="338"/>
      <c r="AM557" s="338"/>
      <c r="AN557" s="338">
        <v>2682</v>
      </c>
      <c r="AO557" s="338"/>
      <c r="AP557" s="338"/>
      <c r="AQ557" s="338"/>
      <c r="AR557" s="338"/>
      <c r="AS557" s="338"/>
      <c r="AT557" s="338">
        <v>1</v>
      </c>
      <c r="AU557" s="338"/>
      <c r="AV557" s="338"/>
      <c r="AW557" s="338"/>
      <c r="AX557" s="338"/>
      <c r="AY557" s="338"/>
      <c r="AZ557" s="338" t="s">
        <v>507</v>
      </c>
      <c r="BA557" s="338"/>
      <c r="BB557" s="338"/>
      <c r="BC557" s="338"/>
      <c r="BD557" s="338"/>
      <c r="BE557" s="338"/>
      <c r="BF557" s="338" t="s">
        <v>507</v>
      </c>
      <c r="BG557" s="338"/>
      <c r="BH557" s="338"/>
      <c r="BI557" s="338"/>
      <c r="BJ557" s="338"/>
      <c r="BK557" s="338"/>
      <c r="BL557" s="338" t="s">
        <v>507</v>
      </c>
      <c r="BM557" s="338"/>
      <c r="BN557" s="338"/>
      <c r="BO557" s="338"/>
      <c r="BP557" s="338"/>
      <c r="BQ557" s="338"/>
      <c r="BR557"/>
      <c r="BS557"/>
      <c r="BT557"/>
      <c r="BU557"/>
      <c r="BV557"/>
      <c r="BW557"/>
      <c r="BX557"/>
      <c r="BY557"/>
      <c r="CB557" s="336"/>
      <c r="CC557" s="336"/>
      <c r="CD557" s="336"/>
      <c r="CE557" s="336"/>
      <c r="CF557" s="336"/>
      <c r="CG557" s="336"/>
      <c r="CH557" s="336"/>
      <c r="CI557" s="336"/>
      <c r="CJ557" s="336"/>
      <c r="CK557" s="336"/>
      <c r="CL557" s="336"/>
      <c r="CM557" s="336"/>
      <c r="CN557" s="336"/>
      <c r="CO557" s="336"/>
      <c r="CP557" s="336"/>
      <c r="CQ557" s="336"/>
      <c r="CR557" s="336"/>
      <c r="CS557" s="336"/>
      <c r="CT557" s="336"/>
      <c r="CU557" s="336"/>
      <c r="CV557" s="336"/>
      <c r="CW557" s="336"/>
      <c r="CX557" s="336"/>
      <c r="CY557" s="336"/>
      <c r="CZ557" s="336"/>
      <c r="DA557" s="336"/>
      <c r="DB557" s="336"/>
      <c r="DC557" s="336"/>
      <c r="DD557" s="336"/>
      <c r="DE557" s="336"/>
      <c r="DF557" s="336"/>
      <c r="DG557" s="336"/>
      <c r="DH557" s="336"/>
      <c r="DI557" s="336"/>
      <c r="DJ557" s="336"/>
      <c r="DK557" s="336"/>
      <c r="DL557" s="336"/>
      <c r="DM557" s="336"/>
      <c r="DN557" s="336"/>
      <c r="DO557" s="336"/>
      <c r="DP557" s="336"/>
      <c r="DQ557" s="336"/>
      <c r="DR557" s="336"/>
      <c r="DS557" s="336"/>
      <c r="DT557" s="336"/>
      <c r="DU557" s="336"/>
      <c r="DV557" s="336"/>
      <c r="DW557" s="336"/>
      <c r="DX557" s="336"/>
      <c r="DY557" s="336"/>
      <c r="DZ557" s="336"/>
      <c r="EA557" s="336"/>
      <c r="EB557" s="336"/>
      <c r="EC557" s="336"/>
      <c r="ED557" s="336"/>
      <c r="EE557" s="336"/>
      <c r="EF557" s="336"/>
      <c r="EG557" s="336"/>
      <c r="EH557" s="336"/>
      <c r="EI557" s="336"/>
      <c r="EJ557" s="336"/>
      <c r="EK557" s="336"/>
      <c r="EL557" s="336"/>
      <c r="EM557" s="336"/>
      <c r="EN557" s="336"/>
      <c r="EO557" s="336"/>
      <c r="EP557" s="336"/>
      <c r="EQ557" s="336"/>
    </row>
    <row r="558" spans="1:147" s="4" customFormat="1" ht="15" customHeight="1">
      <c r="A558"/>
      <c r="B558" s="61" t="s">
        <v>17</v>
      </c>
      <c r="C558" s="61"/>
      <c r="D558" s="61"/>
      <c r="E558" s="61"/>
      <c r="F558" s="61"/>
      <c r="G558" s="61"/>
      <c r="H558" s="61"/>
      <c r="I558" s="61"/>
      <c r="J558" s="338">
        <v>1</v>
      </c>
      <c r="K558" s="338"/>
      <c r="L558" s="338"/>
      <c r="M558" s="338"/>
      <c r="N558" s="338"/>
      <c r="O558" s="338"/>
      <c r="P558" s="338" t="s">
        <v>608</v>
      </c>
      <c r="Q558" s="338"/>
      <c r="R558" s="338"/>
      <c r="S558" s="338"/>
      <c r="T558" s="338"/>
      <c r="U558" s="338"/>
      <c r="V558" s="338">
        <v>16</v>
      </c>
      <c r="W558" s="338"/>
      <c r="X558" s="338"/>
      <c r="Y558" s="338"/>
      <c r="Z558" s="338"/>
      <c r="AA558" s="338"/>
      <c r="AB558" s="338" t="s">
        <v>608</v>
      </c>
      <c r="AC558" s="338"/>
      <c r="AD558" s="338"/>
      <c r="AE558" s="338"/>
      <c r="AF558" s="338"/>
      <c r="AG558" s="338"/>
      <c r="AH558" s="338" t="s">
        <v>507</v>
      </c>
      <c r="AI558" s="338"/>
      <c r="AJ558" s="338"/>
      <c r="AK558" s="338"/>
      <c r="AL558" s="338"/>
      <c r="AM558" s="338"/>
      <c r="AN558" s="338" t="s">
        <v>507</v>
      </c>
      <c r="AO558" s="338"/>
      <c r="AP558" s="338"/>
      <c r="AQ558" s="338"/>
      <c r="AR558" s="338"/>
      <c r="AS558" s="338"/>
      <c r="AT558" s="338" t="s">
        <v>507</v>
      </c>
      <c r="AU558" s="338"/>
      <c r="AV558" s="338"/>
      <c r="AW558" s="338"/>
      <c r="AX558" s="338"/>
      <c r="AY558" s="338"/>
      <c r="AZ558" s="338" t="s">
        <v>507</v>
      </c>
      <c r="BA558" s="338"/>
      <c r="BB558" s="338"/>
      <c r="BC558" s="338"/>
      <c r="BD558" s="338"/>
      <c r="BE558" s="338"/>
      <c r="BF558" s="338" t="s">
        <v>507</v>
      </c>
      <c r="BG558" s="338"/>
      <c r="BH558" s="338"/>
      <c r="BI558" s="338"/>
      <c r="BJ558" s="338"/>
      <c r="BK558" s="338"/>
      <c r="BL558" s="338" t="s">
        <v>507</v>
      </c>
      <c r="BM558" s="338"/>
      <c r="BN558" s="338"/>
      <c r="BO558" s="338"/>
      <c r="BP558" s="338"/>
      <c r="BQ558" s="338"/>
      <c r="BR558"/>
      <c r="BS558"/>
      <c r="BT558"/>
      <c r="BU558"/>
      <c r="BV558"/>
      <c r="BW558"/>
      <c r="BX558"/>
      <c r="BY558"/>
      <c r="CB558" s="336"/>
      <c r="CC558" s="336"/>
      <c r="CD558" s="336"/>
      <c r="CE558" s="336"/>
      <c r="CF558" s="336"/>
      <c r="CG558" s="336"/>
      <c r="CH558" s="336"/>
      <c r="CI558" s="336"/>
      <c r="CJ558" s="336"/>
      <c r="CK558" s="336"/>
      <c r="CL558" s="336"/>
      <c r="CM558" s="336"/>
      <c r="CN558" s="336"/>
      <c r="CO558" s="336"/>
      <c r="CP558" s="336"/>
      <c r="CQ558" s="336"/>
      <c r="CR558" s="336"/>
      <c r="CS558" s="336"/>
      <c r="CT558" s="336"/>
      <c r="CU558" s="336"/>
      <c r="CV558" s="336"/>
      <c r="CW558" s="336"/>
      <c r="CX558" s="336"/>
      <c r="CY558" s="336"/>
      <c r="CZ558" s="336"/>
      <c r="DA558" s="336"/>
      <c r="DB558" s="336"/>
      <c r="DC558" s="336"/>
      <c r="DD558" s="336"/>
      <c r="DE558" s="336"/>
      <c r="DF558" s="336"/>
      <c r="DG558" s="336"/>
      <c r="DH558" s="336"/>
      <c r="DI558" s="336"/>
      <c r="DJ558" s="336"/>
      <c r="DK558" s="336"/>
      <c r="DL558" s="336"/>
      <c r="DM558" s="336"/>
      <c r="DN558" s="336"/>
      <c r="DO558" s="336"/>
      <c r="DP558" s="336"/>
      <c r="DQ558" s="336"/>
      <c r="DR558" s="336"/>
      <c r="DS558" s="336"/>
      <c r="DT558" s="336"/>
      <c r="DU558" s="336"/>
      <c r="DV558" s="336"/>
      <c r="DW558" s="336"/>
      <c r="DX558" s="336"/>
      <c r="DY558" s="336"/>
      <c r="DZ558" s="336"/>
      <c r="EA558" s="336"/>
      <c r="EB558" s="336"/>
      <c r="EC558" s="336"/>
      <c r="ED558" s="336"/>
      <c r="EE558" s="336"/>
      <c r="EF558" s="336"/>
      <c r="EG558" s="336"/>
      <c r="EH558" s="336"/>
      <c r="EI558" s="336"/>
      <c r="EJ558" s="336"/>
      <c r="EK558" s="336"/>
      <c r="EL558" s="336"/>
      <c r="EM558" s="336"/>
      <c r="EN558" s="336"/>
      <c r="EO558" s="336"/>
      <c r="EP558" s="336"/>
      <c r="EQ558" s="336"/>
    </row>
    <row r="559" spans="1:147" s="4" customFormat="1" ht="15" customHeight="1">
      <c r="A559"/>
      <c r="B559" s="61" t="s">
        <v>18</v>
      </c>
      <c r="C559" s="61"/>
      <c r="D559" s="61"/>
      <c r="E559" s="61"/>
      <c r="F559" s="61"/>
      <c r="G559" s="61"/>
      <c r="H559" s="61"/>
      <c r="I559" s="61"/>
      <c r="J559" s="338" t="s">
        <v>507</v>
      </c>
      <c r="K559" s="338"/>
      <c r="L559" s="338"/>
      <c r="M559" s="338"/>
      <c r="N559" s="338"/>
      <c r="O559" s="338"/>
      <c r="P559" s="338" t="s">
        <v>507</v>
      </c>
      <c r="Q559" s="338"/>
      <c r="R559" s="338"/>
      <c r="S559" s="338"/>
      <c r="T559" s="338"/>
      <c r="U559" s="338"/>
      <c r="V559" s="338">
        <v>5</v>
      </c>
      <c r="W559" s="338"/>
      <c r="X559" s="338"/>
      <c r="Y559" s="338"/>
      <c r="Z559" s="338"/>
      <c r="AA559" s="338"/>
      <c r="AB559" s="338" t="s">
        <v>608</v>
      </c>
      <c r="AC559" s="338"/>
      <c r="AD559" s="338"/>
      <c r="AE559" s="338"/>
      <c r="AF559" s="338"/>
      <c r="AG559" s="338"/>
      <c r="AH559" s="338" t="s">
        <v>507</v>
      </c>
      <c r="AI559" s="338"/>
      <c r="AJ559" s="338"/>
      <c r="AK559" s="338"/>
      <c r="AL559" s="338"/>
      <c r="AM559" s="338"/>
      <c r="AN559" s="338" t="s">
        <v>507</v>
      </c>
      <c r="AO559" s="338"/>
      <c r="AP559" s="338"/>
      <c r="AQ559" s="338"/>
      <c r="AR559" s="338"/>
      <c r="AS559" s="338"/>
      <c r="AT559" s="338">
        <v>1</v>
      </c>
      <c r="AU559" s="338"/>
      <c r="AV559" s="338"/>
      <c r="AW559" s="338"/>
      <c r="AX559" s="338"/>
      <c r="AY559" s="338"/>
      <c r="AZ559" s="338" t="s">
        <v>507</v>
      </c>
      <c r="BA559" s="338"/>
      <c r="BB559" s="338"/>
      <c r="BC559" s="338"/>
      <c r="BD559" s="338"/>
      <c r="BE559" s="338"/>
      <c r="BF559" s="338">
        <v>1</v>
      </c>
      <c r="BG559" s="338"/>
      <c r="BH559" s="338"/>
      <c r="BI559" s="338"/>
      <c r="BJ559" s="338"/>
      <c r="BK559" s="338"/>
      <c r="BL559" s="338" t="s">
        <v>608</v>
      </c>
      <c r="BM559" s="338"/>
      <c r="BN559" s="338"/>
      <c r="BO559" s="338"/>
      <c r="BP559" s="338"/>
      <c r="BQ559" s="338"/>
      <c r="BR559"/>
      <c r="BS559"/>
      <c r="BT559"/>
      <c r="BU559"/>
      <c r="BV559"/>
      <c r="BW559"/>
      <c r="BX559"/>
      <c r="BY559"/>
      <c r="CB559" s="336"/>
      <c r="CC559" s="336"/>
      <c r="CD559" s="336"/>
      <c r="CE559" s="336"/>
      <c r="CF559" s="336"/>
      <c r="CG559" s="336"/>
      <c r="CH559" s="336"/>
      <c r="CI559" s="336"/>
      <c r="CJ559" s="336"/>
      <c r="CK559" s="336"/>
      <c r="CL559" s="336"/>
      <c r="CM559" s="336"/>
      <c r="CN559" s="336"/>
      <c r="CO559" s="336"/>
      <c r="CP559" s="336"/>
      <c r="CQ559" s="336"/>
      <c r="CR559" s="336"/>
      <c r="CS559" s="336"/>
      <c r="CT559" s="336"/>
      <c r="CU559" s="336"/>
      <c r="CV559" s="336"/>
      <c r="CW559" s="336"/>
      <c r="CX559" s="336"/>
      <c r="CY559" s="336"/>
      <c r="CZ559" s="336"/>
      <c r="DA559" s="336"/>
      <c r="DB559" s="336"/>
      <c r="DC559" s="336"/>
      <c r="DD559" s="336"/>
      <c r="DE559" s="336"/>
      <c r="DF559" s="336"/>
      <c r="DG559" s="336"/>
      <c r="DH559" s="336"/>
      <c r="DI559" s="336"/>
      <c r="DJ559" s="336"/>
      <c r="DK559" s="336"/>
      <c r="DL559" s="336"/>
      <c r="DM559" s="336"/>
      <c r="DN559" s="336"/>
      <c r="DO559" s="336"/>
      <c r="DP559" s="336"/>
      <c r="DQ559" s="336"/>
      <c r="DR559" s="336"/>
      <c r="DS559" s="336"/>
      <c r="DT559" s="336"/>
      <c r="DU559" s="336"/>
      <c r="DV559" s="336"/>
      <c r="DW559" s="336"/>
      <c r="DX559" s="336"/>
      <c r="DY559" s="336"/>
      <c r="DZ559" s="336"/>
      <c r="EA559" s="336"/>
      <c r="EB559" s="336"/>
      <c r="EC559" s="336"/>
      <c r="ED559" s="336"/>
      <c r="EE559" s="336"/>
      <c r="EF559" s="336"/>
      <c r="EG559" s="336"/>
      <c r="EH559" s="336"/>
      <c r="EI559" s="336"/>
      <c r="EJ559" s="336"/>
      <c r="EK559" s="336"/>
      <c r="EL559" s="336"/>
      <c r="EM559" s="336"/>
      <c r="EN559" s="336"/>
      <c r="EO559" s="336"/>
      <c r="EP559" s="336"/>
      <c r="EQ559" s="336"/>
    </row>
    <row r="560" spans="1:147" s="4" customFormat="1" ht="15" customHeight="1">
      <c r="A560"/>
      <c r="B560" s="61" t="s">
        <v>19</v>
      </c>
      <c r="C560" s="61"/>
      <c r="D560" s="61"/>
      <c r="E560" s="61"/>
      <c r="F560" s="61"/>
      <c r="G560" s="61"/>
      <c r="H560" s="61"/>
      <c r="I560" s="61"/>
      <c r="J560" s="338" t="s">
        <v>507</v>
      </c>
      <c r="K560" s="338"/>
      <c r="L560" s="338"/>
      <c r="M560" s="338"/>
      <c r="N560" s="338"/>
      <c r="O560" s="338"/>
      <c r="P560" s="338" t="s">
        <v>507</v>
      </c>
      <c r="Q560" s="338"/>
      <c r="R560" s="338"/>
      <c r="S560" s="338"/>
      <c r="T560" s="338"/>
      <c r="U560" s="338"/>
      <c r="V560" s="338">
        <v>5</v>
      </c>
      <c r="W560" s="338"/>
      <c r="X560" s="338"/>
      <c r="Y560" s="338"/>
      <c r="Z560" s="338"/>
      <c r="AA560" s="338"/>
      <c r="AB560" s="338" t="s">
        <v>608</v>
      </c>
      <c r="AC560" s="338"/>
      <c r="AD560" s="338"/>
      <c r="AE560" s="338"/>
      <c r="AF560" s="338"/>
      <c r="AG560" s="338"/>
      <c r="AH560" s="338" t="s">
        <v>507</v>
      </c>
      <c r="AI560" s="338"/>
      <c r="AJ560" s="338"/>
      <c r="AK560" s="338"/>
      <c r="AL560" s="338"/>
      <c r="AM560" s="338"/>
      <c r="AN560" s="338">
        <v>92.5</v>
      </c>
      <c r="AO560" s="338"/>
      <c r="AP560" s="338"/>
      <c r="AQ560" s="338"/>
      <c r="AR560" s="338"/>
      <c r="AS560" s="338"/>
      <c r="AT560" s="338" t="s">
        <v>507</v>
      </c>
      <c r="AU560" s="338"/>
      <c r="AV560" s="338"/>
      <c r="AW560" s="338"/>
      <c r="AX560" s="338"/>
      <c r="AY560" s="338"/>
      <c r="AZ560" s="338" t="s">
        <v>507</v>
      </c>
      <c r="BA560" s="338"/>
      <c r="BB560" s="338"/>
      <c r="BC560" s="338"/>
      <c r="BD560" s="338"/>
      <c r="BE560" s="338"/>
      <c r="BF560" s="338" t="s">
        <v>507</v>
      </c>
      <c r="BG560" s="338"/>
      <c r="BH560" s="338"/>
      <c r="BI560" s="338"/>
      <c r="BJ560" s="338"/>
      <c r="BK560" s="338"/>
      <c r="BL560" s="338" t="s">
        <v>507</v>
      </c>
      <c r="BM560" s="338"/>
      <c r="BN560" s="338"/>
      <c r="BO560" s="338"/>
      <c r="BP560" s="338"/>
      <c r="BQ560" s="338"/>
      <c r="BR560"/>
      <c r="BS560"/>
      <c r="BT560"/>
      <c r="BU560"/>
      <c r="BV560"/>
      <c r="BW560"/>
      <c r="BX560"/>
      <c r="BY560"/>
      <c r="CB560" s="336"/>
      <c r="CC560" s="336"/>
      <c r="CD560" s="336"/>
      <c r="CE560" s="336"/>
      <c r="CF560" s="336"/>
      <c r="CG560" s="336"/>
      <c r="CH560" s="336"/>
      <c r="CI560" s="336"/>
      <c r="CJ560" s="336"/>
      <c r="CK560" s="336"/>
      <c r="CL560" s="336"/>
      <c r="CM560" s="336"/>
      <c r="CN560" s="336"/>
      <c r="CO560" s="336"/>
      <c r="CP560" s="336"/>
      <c r="CQ560" s="336"/>
      <c r="CR560" s="336"/>
      <c r="CS560" s="336"/>
      <c r="CT560" s="336"/>
      <c r="CU560" s="336"/>
      <c r="CV560" s="336"/>
      <c r="CW560" s="336"/>
      <c r="CX560" s="336"/>
      <c r="CY560" s="336"/>
      <c r="CZ560" s="336"/>
      <c r="DA560" s="336"/>
      <c r="DB560" s="336"/>
      <c r="DC560" s="336"/>
      <c r="DD560" s="336"/>
      <c r="DE560" s="336"/>
      <c r="DF560" s="336"/>
      <c r="DG560" s="336"/>
      <c r="DH560" s="336"/>
      <c r="DI560" s="336"/>
      <c r="DJ560" s="336"/>
      <c r="DK560" s="336"/>
      <c r="DL560" s="336"/>
      <c r="DM560" s="336"/>
      <c r="DN560" s="336"/>
      <c r="DO560" s="336"/>
      <c r="DP560" s="336"/>
      <c r="DQ560" s="336"/>
      <c r="DR560" s="336"/>
      <c r="DS560" s="336"/>
      <c r="DT560" s="336"/>
      <c r="DU560" s="336"/>
      <c r="DV560" s="336"/>
      <c r="DW560" s="336"/>
      <c r="DX560" s="336"/>
      <c r="DY560" s="336"/>
      <c r="DZ560" s="336"/>
      <c r="EA560" s="336"/>
      <c r="EB560" s="336"/>
      <c r="EC560" s="336"/>
      <c r="ED560" s="336"/>
      <c r="EE560" s="336"/>
      <c r="EF560" s="336"/>
      <c r="EG560" s="336"/>
      <c r="EH560" s="336"/>
      <c r="EI560" s="336"/>
      <c r="EJ560" s="336"/>
      <c r="EK560" s="336"/>
      <c r="EL560" s="336"/>
      <c r="EM560" s="336"/>
      <c r="EN560" s="336"/>
      <c r="EO560" s="336"/>
      <c r="EP560" s="336"/>
      <c r="EQ560" s="336"/>
    </row>
    <row r="561" spans="1:147" s="4" customFormat="1" ht="15" customHeight="1">
      <c r="A561"/>
      <c r="B561" s="61" t="s">
        <v>20</v>
      </c>
      <c r="C561" s="61"/>
      <c r="D561" s="61"/>
      <c r="E561" s="61"/>
      <c r="F561" s="61"/>
      <c r="G561" s="61"/>
      <c r="H561" s="61"/>
      <c r="I561" s="61"/>
      <c r="J561" s="338" t="s">
        <v>507</v>
      </c>
      <c r="K561" s="338"/>
      <c r="L561" s="338"/>
      <c r="M561" s="338"/>
      <c r="N561" s="338"/>
      <c r="O561" s="338"/>
      <c r="P561" s="338" t="s">
        <v>507</v>
      </c>
      <c r="Q561" s="338"/>
      <c r="R561" s="338"/>
      <c r="S561" s="338"/>
      <c r="T561" s="338"/>
      <c r="U561" s="338"/>
      <c r="V561" s="338">
        <v>22</v>
      </c>
      <c r="W561" s="338"/>
      <c r="X561" s="338"/>
      <c r="Y561" s="338"/>
      <c r="Z561" s="338"/>
      <c r="AA561" s="338"/>
      <c r="AB561" s="338">
        <v>344</v>
      </c>
      <c r="AC561" s="338"/>
      <c r="AD561" s="338"/>
      <c r="AE561" s="338"/>
      <c r="AF561" s="338"/>
      <c r="AG561" s="338"/>
      <c r="AH561" s="338">
        <v>1</v>
      </c>
      <c r="AI561" s="338"/>
      <c r="AJ561" s="338"/>
      <c r="AK561" s="338"/>
      <c r="AL561" s="338"/>
      <c r="AM561" s="338"/>
      <c r="AN561" s="338">
        <v>38.5</v>
      </c>
      <c r="AO561" s="338"/>
      <c r="AP561" s="338"/>
      <c r="AQ561" s="338"/>
      <c r="AR561" s="338"/>
      <c r="AS561" s="338"/>
      <c r="AT561" s="338">
        <v>2</v>
      </c>
      <c r="AU561" s="338"/>
      <c r="AV561" s="338"/>
      <c r="AW561" s="338"/>
      <c r="AX561" s="338"/>
      <c r="AY561" s="338"/>
      <c r="AZ561" s="338" t="s">
        <v>608</v>
      </c>
      <c r="BA561" s="338"/>
      <c r="BB561" s="338"/>
      <c r="BC561" s="338"/>
      <c r="BD561" s="338"/>
      <c r="BE561" s="338"/>
      <c r="BF561" s="338">
        <v>1</v>
      </c>
      <c r="BG561" s="338"/>
      <c r="BH561" s="338"/>
      <c r="BI561" s="338"/>
      <c r="BJ561" s="338"/>
      <c r="BK561" s="338"/>
      <c r="BL561" s="338" t="s">
        <v>608</v>
      </c>
      <c r="BM561" s="338"/>
      <c r="BN561" s="338"/>
      <c r="BO561" s="338"/>
      <c r="BP561" s="338"/>
      <c r="BQ561" s="338"/>
      <c r="BR561"/>
      <c r="BS561"/>
      <c r="BT561"/>
      <c r="BU561"/>
      <c r="BV561"/>
      <c r="BW561"/>
      <c r="BX561"/>
      <c r="BY561"/>
      <c r="CB561" s="336"/>
      <c r="CC561" s="336"/>
      <c r="CD561" s="336"/>
      <c r="CE561" s="336"/>
      <c r="CF561" s="336"/>
      <c r="CG561" s="336"/>
      <c r="CH561" s="336"/>
      <c r="CI561" s="336"/>
      <c r="CJ561" s="336"/>
      <c r="CK561" s="336"/>
      <c r="CL561" s="336"/>
      <c r="CM561" s="336"/>
      <c r="CN561" s="336"/>
      <c r="CO561" s="336"/>
      <c r="CP561" s="336"/>
      <c r="CQ561" s="336"/>
      <c r="CR561" s="336"/>
      <c r="CS561" s="336"/>
      <c r="CT561" s="336"/>
      <c r="CU561" s="336"/>
      <c r="CV561" s="336"/>
      <c r="CW561" s="336"/>
      <c r="CX561" s="336"/>
      <c r="CY561" s="336"/>
      <c r="CZ561" s="336"/>
      <c r="DA561" s="336"/>
      <c r="DB561" s="336"/>
      <c r="DC561" s="336"/>
      <c r="DD561" s="336"/>
      <c r="DE561" s="336"/>
      <c r="DF561" s="336"/>
      <c r="DG561" s="336"/>
      <c r="DH561" s="336"/>
      <c r="DI561" s="336"/>
      <c r="DJ561" s="336"/>
      <c r="DK561" s="336"/>
      <c r="DL561" s="336"/>
      <c r="DM561" s="336"/>
      <c r="DN561" s="336"/>
      <c r="DO561" s="336"/>
      <c r="DP561" s="336"/>
      <c r="DQ561" s="336"/>
      <c r="DR561" s="336"/>
      <c r="DS561" s="336"/>
      <c r="DT561" s="336"/>
      <c r="DU561" s="336"/>
      <c r="DV561" s="336"/>
      <c r="DW561" s="336"/>
      <c r="DX561" s="336"/>
      <c r="DY561" s="336"/>
      <c r="DZ561" s="336"/>
      <c r="EA561" s="336"/>
      <c r="EB561" s="336"/>
      <c r="EC561" s="336"/>
      <c r="ED561" s="336"/>
      <c r="EE561" s="336"/>
      <c r="EF561" s="336"/>
      <c r="EG561" s="336"/>
      <c r="EH561" s="336"/>
      <c r="EI561" s="336"/>
      <c r="EJ561" s="336"/>
      <c r="EK561" s="336"/>
      <c r="EL561" s="336"/>
      <c r="EM561" s="336"/>
      <c r="EN561" s="336"/>
      <c r="EO561" s="336"/>
      <c r="EP561" s="336"/>
      <c r="EQ561" s="336"/>
    </row>
    <row r="562" spans="1:147" s="4" customFormat="1" ht="15" customHeight="1">
      <c r="A562"/>
      <c r="B562" s="27" t="s">
        <v>21</v>
      </c>
      <c r="C562" s="27"/>
      <c r="D562" s="27"/>
      <c r="E562" s="27"/>
      <c r="F562" s="27"/>
      <c r="G562" s="27"/>
      <c r="H562" s="27"/>
      <c r="I562" s="27"/>
      <c r="J562" s="339" t="s">
        <v>507</v>
      </c>
      <c r="K562" s="339"/>
      <c r="L562" s="339"/>
      <c r="M562" s="339"/>
      <c r="N562" s="339"/>
      <c r="O562" s="339"/>
      <c r="P562" s="339" t="s">
        <v>507</v>
      </c>
      <c r="Q562" s="339"/>
      <c r="R562" s="339"/>
      <c r="S562" s="339"/>
      <c r="T562" s="339"/>
      <c r="U562" s="339"/>
      <c r="V562" s="339">
        <v>21</v>
      </c>
      <c r="W562" s="339"/>
      <c r="X562" s="339"/>
      <c r="Y562" s="339"/>
      <c r="Z562" s="339"/>
      <c r="AA562" s="339"/>
      <c r="AB562" s="339">
        <v>203</v>
      </c>
      <c r="AC562" s="339"/>
      <c r="AD562" s="339"/>
      <c r="AE562" s="339"/>
      <c r="AF562" s="339"/>
      <c r="AG562" s="339"/>
      <c r="AH562" s="339" t="s">
        <v>507</v>
      </c>
      <c r="AI562" s="339"/>
      <c r="AJ562" s="339"/>
      <c r="AK562" s="339"/>
      <c r="AL562" s="339"/>
      <c r="AM562" s="339"/>
      <c r="AN562" s="339">
        <v>131</v>
      </c>
      <c r="AO562" s="339"/>
      <c r="AP562" s="339"/>
      <c r="AQ562" s="339"/>
      <c r="AR562" s="339"/>
      <c r="AS562" s="339"/>
      <c r="AT562" s="339" t="s">
        <v>507</v>
      </c>
      <c r="AU562" s="339"/>
      <c r="AV562" s="339"/>
      <c r="AW562" s="339"/>
      <c r="AX562" s="339"/>
      <c r="AY562" s="339"/>
      <c r="AZ562" s="339" t="s">
        <v>507</v>
      </c>
      <c r="BA562" s="339"/>
      <c r="BB562" s="339"/>
      <c r="BC562" s="339"/>
      <c r="BD562" s="339"/>
      <c r="BE562" s="339"/>
      <c r="BF562" s="339" t="s">
        <v>507</v>
      </c>
      <c r="BG562" s="339"/>
      <c r="BH562" s="339"/>
      <c r="BI562" s="339"/>
      <c r="BJ562" s="339"/>
      <c r="BK562" s="339"/>
      <c r="BL562" s="339" t="s">
        <v>507</v>
      </c>
      <c r="BM562" s="339"/>
      <c r="BN562" s="339"/>
      <c r="BO562" s="339"/>
      <c r="BP562" s="339"/>
      <c r="BQ562" s="339"/>
      <c r="BR562"/>
      <c r="BS562"/>
      <c r="BT562"/>
      <c r="BU562"/>
      <c r="BV562"/>
      <c r="BW562"/>
      <c r="BX562"/>
      <c r="BY562"/>
      <c r="CB562" s="336"/>
      <c r="CC562" s="336"/>
      <c r="CD562" s="336"/>
      <c r="CE562" s="336"/>
      <c r="CF562" s="336"/>
      <c r="CG562" s="336"/>
      <c r="CH562" s="336"/>
      <c r="CI562" s="336"/>
      <c r="CJ562" s="336"/>
      <c r="CK562" s="336"/>
      <c r="CL562" s="336"/>
      <c r="CM562" s="336"/>
      <c r="CN562" s="336"/>
      <c r="CO562" s="336"/>
      <c r="CP562" s="336"/>
      <c r="CQ562" s="336"/>
      <c r="CR562" s="336"/>
      <c r="CS562" s="336"/>
      <c r="CT562" s="336"/>
      <c r="CU562" s="336"/>
      <c r="CV562" s="336"/>
      <c r="CW562" s="336"/>
      <c r="CX562" s="336"/>
      <c r="CY562" s="336"/>
      <c r="CZ562" s="336"/>
      <c r="DA562" s="336"/>
      <c r="DB562" s="336"/>
      <c r="DC562" s="336"/>
      <c r="DD562" s="336"/>
      <c r="DE562" s="336"/>
      <c r="DF562" s="336"/>
      <c r="DG562" s="336"/>
      <c r="DH562" s="336"/>
      <c r="DI562" s="336"/>
      <c r="DJ562" s="336"/>
      <c r="DK562" s="336"/>
      <c r="DL562" s="336"/>
      <c r="DM562" s="336"/>
      <c r="DN562" s="336"/>
      <c r="DO562" s="336"/>
      <c r="DP562" s="336"/>
      <c r="DQ562" s="336"/>
      <c r="DR562" s="336"/>
      <c r="DS562" s="336"/>
      <c r="DT562" s="336"/>
      <c r="DU562" s="336"/>
      <c r="DV562" s="336"/>
      <c r="DW562" s="336"/>
      <c r="DX562" s="336"/>
      <c r="DY562" s="336"/>
      <c r="DZ562" s="336"/>
      <c r="EA562" s="336"/>
      <c r="EB562" s="336"/>
      <c r="EC562" s="336"/>
      <c r="ED562" s="336"/>
      <c r="EE562" s="336"/>
      <c r="EF562" s="336"/>
      <c r="EG562" s="336"/>
      <c r="EH562" s="336"/>
      <c r="EI562" s="336"/>
      <c r="EJ562" s="336"/>
      <c r="EK562" s="336"/>
      <c r="EL562" s="336"/>
      <c r="EM562" s="336"/>
      <c r="EN562" s="336"/>
      <c r="EO562" s="336"/>
      <c r="EP562" s="336"/>
      <c r="EQ562" s="336"/>
    </row>
    <row r="563" spans="1:147" s="4" customFormat="1" ht="15" customHeight="1">
      <c r="A563"/>
      <c r="B563" s="5" t="s">
        <v>128</v>
      </c>
      <c r="C563" s="5"/>
      <c r="D563" s="5"/>
      <c r="E563" s="5"/>
      <c r="F563" s="5"/>
      <c r="G563" s="5"/>
      <c r="H563" s="5"/>
      <c r="I563" s="5"/>
      <c r="J563" s="340">
        <f>SUM(J554:J562)</f>
        <v>1</v>
      </c>
      <c r="K563" s="340"/>
      <c r="L563" s="340"/>
      <c r="M563" s="340"/>
      <c r="N563" s="340"/>
      <c r="O563" s="340"/>
      <c r="P563" s="340" t="s">
        <v>608</v>
      </c>
      <c r="Q563" s="340"/>
      <c r="R563" s="340"/>
      <c r="S563" s="340"/>
      <c r="T563" s="340"/>
      <c r="U563" s="340"/>
      <c r="V563" s="340">
        <f>SUM(V554:AA562)</f>
        <v>92</v>
      </c>
      <c r="W563" s="340"/>
      <c r="X563" s="340"/>
      <c r="Y563" s="340"/>
      <c r="Z563" s="340"/>
      <c r="AA563" s="340"/>
      <c r="AB563" s="340" t="s">
        <v>608</v>
      </c>
      <c r="AC563" s="340"/>
      <c r="AD563" s="340"/>
      <c r="AE563" s="340"/>
      <c r="AF563" s="340"/>
      <c r="AG563" s="340"/>
      <c r="AH563" s="340">
        <f>SUM(AH554:AH562)</f>
        <v>4</v>
      </c>
      <c r="AI563" s="340"/>
      <c r="AJ563" s="340"/>
      <c r="AK563" s="340"/>
      <c r="AL563" s="340"/>
      <c r="AM563" s="340"/>
      <c r="AN563" s="340">
        <v>264.5</v>
      </c>
      <c r="AO563" s="340"/>
      <c r="AP563" s="340"/>
      <c r="AQ563" s="340"/>
      <c r="AR563" s="340"/>
      <c r="AS563" s="340"/>
      <c r="AT563" s="340">
        <f>SUM(AT554:AT562)</f>
        <v>4</v>
      </c>
      <c r="AU563" s="340"/>
      <c r="AV563" s="340"/>
      <c r="AW563" s="340"/>
      <c r="AX563" s="340"/>
      <c r="AY563" s="340"/>
      <c r="AZ563" s="341">
        <v>76400</v>
      </c>
      <c r="BA563" s="341"/>
      <c r="BB563" s="341"/>
      <c r="BC563" s="341"/>
      <c r="BD563" s="341"/>
      <c r="BE563" s="341"/>
      <c r="BF563" s="340">
        <f>SUM(BF554:BF562)</f>
        <v>2</v>
      </c>
      <c r="BG563" s="340"/>
      <c r="BH563" s="340"/>
      <c r="BI563" s="340"/>
      <c r="BJ563" s="340"/>
      <c r="BK563" s="340"/>
      <c r="BL563" s="340" t="s">
        <v>608</v>
      </c>
      <c r="BM563" s="340"/>
      <c r="BN563" s="340"/>
      <c r="BO563" s="340"/>
      <c r="BP563" s="340"/>
      <c r="BQ563" s="340"/>
      <c r="BR563"/>
      <c r="BS563"/>
      <c r="BT563"/>
      <c r="BU563"/>
      <c r="BV563"/>
      <c r="BW563"/>
      <c r="BX563"/>
      <c r="BY563"/>
      <c r="CB563" s="336"/>
      <c r="CC563" s="336"/>
      <c r="CD563" s="336"/>
      <c r="CE563" s="336"/>
      <c r="CF563" s="336"/>
      <c r="CG563" s="336"/>
      <c r="CH563" s="336"/>
      <c r="CI563" s="336"/>
      <c r="CJ563" s="336"/>
      <c r="CK563" s="336"/>
      <c r="CL563" s="336"/>
      <c r="CM563" s="336"/>
      <c r="CN563" s="336"/>
      <c r="CO563" s="336"/>
      <c r="CP563" s="336"/>
      <c r="CQ563" s="336"/>
      <c r="CR563" s="336"/>
      <c r="CS563" s="336"/>
      <c r="CT563" s="336"/>
      <c r="CU563" s="336"/>
      <c r="CV563" s="336"/>
      <c r="CW563" s="336"/>
      <c r="CX563" s="336"/>
      <c r="CY563" s="336"/>
      <c r="CZ563" s="336"/>
      <c r="DA563" s="336"/>
      <c r="DB563" s="336"/>
      <c r="DC563" s="336"/>
      <c r="DD563" s="336"/>
      <c r="DE563" s="336"/>
      <c r="DF563" s="336"/>
      <c r="DG563" s="336"/>
      <c r="DH563" s="336"/>
      <c r="DI563" s="336"/>
      <c r="DJ563" s="336"/>
      <c r="DK563" s="336"/>
      <c r="DL563" s="336"/>
      <c r="DM563" s="336"/>
      <c r="DN563" s="336"/>
      <c r="DO563" s="336"/>
      <c r="DP563" s="336"/>
      <c r="DQ563" s="336"/>
      <c r="DR563" s="336"/>
      <c r="DS563" s="336"/>
      <c r="DT563" s="336"/>
      <c r="DU563" s="336"/>
      <c r="DV563" s="336"/>
      <c r="DW563" s="336"/>
      <c r="DX563" s="336"/>
      <c r="DY563" s="336"/>
      <c r="DZ563" s="336"/>
      <c r="EA563" s="336"/>
      <c r="EB563" s="336"/>
      <c r="EC563" s="336"/>
      <c r="ED563" s="336"/>
      <c r="EE563" s="336"/>
      <c r="EF563" s="336"/>
      <c r="EG563" s="336"/>
      <c r="EH563" s="336"/>
      <c r="EI563" s="336"/>
      <c r="EJ563" s="336"/>
      <c r="EK563" s="336"/>
      <c r="EL563" s="336"/>
      <c r="EM563" s="336"/>
      <c r="EN563" s="336"/>
      <c r="EO563" s="336"/>
      <c r="EP563" s="336"/>
      <c r="EQ563" s="336"/>
    </row>
    <row r="564" spans="1:256" ht="1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 s="4" t="s">
        <v>629</v>
      </c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 s="52" t="s">
        <v>572</v>
      </c>
      <c r="BR564"/>
      <c r="BS564"/>
      <c r="BT564"/>
      <c r="BU564"/>
      <c r="BV564"/>
      <c r="BW564"/>
      <c r="BX564"/>
      <c r="BY564"/>
      <c r="BZ564" s="4"/>
      <c r="CA564" s="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1:256" ht="1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 s="4"/>
      <c r="CA565" s="4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1:256" ht="15" customHeight="1">
      <c r="A566" s="4" t="s">
        <v>630</v>
      </c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 s="52" t="s">
        <v>631</v>
      </c>
      <c r="BZ566" s="4"/>
      <c r="CA566" s="4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1:256" ht="3.7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 s="4"/>
      <c r="CA567" s="4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1:147" s="4" customFormat="1" ht="16.5" customHeight="1">
      <c r="A568"/>
      <c r="B568" s="5" t="s">
        <v>96</v>
      </c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 t="s">
        <v>632</v>
      </c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 t="s">
        <v>633</v>
      </c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 t="s">
        <v>634</v>
      </c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275" t="s">
        <v>635</v>
      </c>
      <c r="AU568" s="275"/>
      <c r="AV568" s="275"/>
      <c r="AW568" s="275"/>
      <c r="AX568" s="275"/>
      <c r="AY568" s="275"/>
      <c r="AZ568" s="275"/>
      <c r="BA568" s="275"/>
      <c r="BB568" s="275"/>
      <c r="BC568" s="275"/>
      <c r="BD568" s="275"/>
      <c r="BE568" s="5" t="s">
        <v>636</v>
      </c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 t="s">
        <v>31</v>
      </c>
      <c r="BQ568" s="5"/>
      <c r="BR568" s="5"/>
      <c r="BS568" s="5"/>
      <c r="BT568" s="5"/>
      <c r="BU568" s="5"/>
      <c r="BV568" s="5"/>
      <c r="BW568" s="5"/>
      <c r="BX568" s="5"/>
      <c r="BY568" s="5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</row>
    <row r="569" spans="1:147" s="4" customFormat="1" ht="16.5" customHeight="1">
      <c r="A56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275"/>
      <c r="AU569" s="275"/>
      <c r="AV569" s="275"/>
      <c r="AW569" s="275"/>
      <c r="AX569" s="275"/>
      <c r="AY569" s="275"/>
      <c r="AZ569" s="275"/>
      <c r="BA569" s="275"/>
      <c r="BB569" s="275"/>
      <c r="BC569" s="275"/>
      <c r="BD569" s="27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</row>
    <row r="570" spans="1:147" s="4" customFormat="1" ht="15" customHeight="1">
      <c r="A570"/>
      <c r="B570" s="5" t="s">
        <v>637</v>
      </c>
      <c r="C570" s="5"/>
      <c r="D570" s="5"/>
      <c r="E570" s="5"/>
      <c r="F570" s="5"/>
      <c r="G570" s="5" t="s">
        <v>638</v>
      </c>
      <c r="H570" s="5"/>
      <c r="I570" s="5"/>
      <c r="J570" s="5"/>
      <c r="K570" s="5"/>
      <c r="L570" s="5"/>
      <c r="M570" s="5" t="s">
        <v>637</v>
      </c>
      <c r="N570" s="5"/>
      <c r="O570" s="5"/>
      <c r="P570" s="5"/>
      <c r="Q570" s="5"/>
      <c r="R570" s="5" t="s">
        <v>638</v>
      </c>
      <c r="S570" s="5"/>
      <c r="T570" s="5"/>
      <c r="U570" s="5"/>
      <c r="V570" s="5"/>
      <c r="W570" s="5"/>
      <c r="X570" s="5" t="s">
        <v>637</v>
      </c>
      <c r="Y570" s="5"/>
      <c r="Z570" s="5"/>
      <c r="AA570" s="5"/>
      <c r="AB570" s="5"/>
      <c r="AC570" s="5" t="s">
        <v>638</v>
      </c>
      <c r="AD570" s="5"/>
      <c r="AE570" s="5"/>
      <c r="AF570" s="5"/>
      <c r="AG570" s="5"/>
      <c r="AH570" s="5"/>
      <c r="AI570" s="5" t="s">
        <v>637</v>
      </c>
      <c r="AJ570" s="5"/>
      <c r="AK570" s="5"/>
      <c r="AL570" s="5"/>
      <c r="AM570" s="5"/>
      <c r="AN570" s="5" t="s">
        <v>638</v>
      </c>
      <c r="AO570" s="5"/>
      <c r="AP570" s="5"/>
      <c r="AQ570" s="5"/>
      <c r="AR570" s="5"/>
      <c r="AS570" s="5"/>
      <c r="AT570" s="5" t="s">
        <v>637</v>
      </c>
      <c r="AU570" s="5"/>
      <c r="AV570" s="5"/>
      <c r="AW570" s="5"/>
      <c r="AX570" s="5"/>
      <c r="AY570" s="5" t="s">
        <v>638</v>
      </c>
      <c r="AZ570" s="5"/>
      <c r="BA570" s="5"/>
      <c r="BB570" s="5"/>
      <c r="BC570" s="5"/>
      <c r="BD570" s="5"/>
      <c r="BE570" s="5" t="s">
        <v>637</v>
      </c>
      <c r="BF570" s="5"/>
      <c r="BG570" s="5"/>
      <c r="BH570" s="5"/>
      <c r="BI570" s="5"/>
      <c r="BJ570" s="5" t="s">
        <v>638</v>
      </c>
      <c r="BK570" s="5"/>
      <c r="BL570" s="5"/>
      <c r="BM570" s="5"/>
      <c r="BN570" s="5"/>
      <c r="BO570" s="5"/>
      <c r="BP570" s="5" t="s">
        <v>637</v>
      </c>
      <c r="BQ570" s="5"/>
      <c r="BR570" s="5"/>
      <c r="BS570" s="5"/>
      <c r="BT570" s="5"/>
      <c r="BU570" s="5" t="s">
        <v>638</v>
      </c>
      <c r="BV570" s="5"/>
      <c r="BW570" s="5"/>
      <c r="BX570" s="5"/>
      <c r="BY570" s="5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</row>
    <row r="571" spans="1:147" s="4" customFormat="1" ht="15" customHeight="1">
      <c r="A571"/>
      <c r="B571" s="342">
        <f>M571+X571+AI571+AT571+BE571+BP571</f>
        <v>106</v>
      </c>
      <c r="C571" s="342"/>
      <c r="D571" s="342"/>
      <c r="E571" s="342"/>
      <c r="F571" s="342"/>
      <c r="G571" s="343">
        <f>R571+AC571+AN571+AY571+BJ571+BU571</f>
        <v>754</v>
      </c>
      <c r="H571" s="343"/>
      <c r="I571" s="343"/>
      <c r="J571" s="343"/>
      <c r="K571" s="343"/>
      <c r="L571" s="343"/>
      <c r="M571" s="342">
        <v>54</v>
      </c>
      <c r="N571" s="342"/>
      <c r="O571" s="342"/>
      <c r="P571" s="342"/>
      <c r="Q571" s="342"/>
      <c r="R571" s="342">
        <v>270</v>
      </c>
      <c r="S571" s="342"/>
      <c r="T571" s="342"/>
      <c r="U571" s="342"/>
      <c r="V571" s="342"/>
      <c r="W571" s="342"/>
      <c r="X571" s="342">
        <v>0</v>
      </c>
      <c r="Y571" s="342"/>
      <c r="Z571" s="342"/>
      <c r="AA571" s="342"/>
      <c r="AB571" s="342"/>
      <c r="AC571" s="342">
        <v>0</v>
      </c>
      <c r="AD571" s="342"/>
      <c r="AE571" s="342"/>
      <c r="AF571" s="342"/>
      <c r="AG571" s="342"/>
      <c r="AH571" s="342"/>
      <c r="AI571" s="342">
        <v>0</v>
      </c>
      <c r="AJ571" s="342"/>
      <c r="AK571" s="342"/>
      <c r="AL571" s="342"/>
      <c r="AM571" s="342"/>
      <c r="AN571" s="342">
        <v>0</v>
      </c>
      <c r="AO571" s="342"/>
      <c r="AP571" s="342"/>
      <c r="AQ571" s="342"/>
      <c r="AR571" s="342"/>
      <c r="AS571" s="342"/>
      <c r="AT571" s="342">
        <v>24</v>
      </c>
      <c r="AU571" s="342"/>
      <c r="AV571" s="342"/>
      <c r="AW571" s="342"/>
      <c r="AX571" s="342"/>
      <c r="AY571" s="342">
        <v>352</v>
      </c>
      <c r="AZ571" s="342"/>
      <c r="BA571" s="342"/>
      <c r="BB571" s="342"/>
      <c r="BC571" s="342"/>
      <c r="BD571" s="342"/>
      <c r="BE571" s="342">
        <v>2</v>
      </c>
      <c r="BF571" s="342"/>
      <c r="BG571" s="342"/>
      <c r="BH571" s="342"/>
      <c r="BI571" s="342"/>
      <c r="BJ571" s="342">
        <v>25</v>
      </c>
      <c r="BK571" s="342"/>
      <c r="BL571" s="342"/>
      <c r="BM571" s="342"/>
      <c r="BN571" s="342"/>
      <c r="BO571" s="342"/>
      <c r="BP571" s="342">
        <v>26</v>
      </c>
      <c r="BQ571" s="342"/>
      <c r="BR571" s="342"/>
      <c r="BS571" s="342"/>
      <c r="BT571" s="342"/>
      <c r="BU571" s="342">
        <v>107</v>
      </c>
      <c r="BV571" s="342"/>
      <c r="BW571" s="342"/>
      <c r="BX571" s="342"/>
      <c r="BY571" s="342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</row>
    <row r="572" spans="1:256" ht="1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 s="52" t="s">
        <v>639</v>
      </c>
      <c r="BZ572" s="4"/>
      <c r="CA572" s="4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1:256" ht="1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 s="4"/>
      <c r="CA573" s="4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1:256" ht="1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 s="4"/>
      <c r="CA574" s="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1:256" ht="15" customHeight="1">
      <c r="A575" s="4" t="s">
        <v>640</v>
      </c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 s="4"/>
      <c r="CA575" s="4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1:256" ht="1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 s="4"/>
      <c r="CA576" s="4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1:256" ht="15" customHeight="1">
      <c r="A577" s="4" t="s">
        <v>641</v>
      </c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 s="52" t="s">
        <v>642</v>
      </c>
      <c r="BZ577" s="4"/>
      <c r="CA577" s="4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1:256" ht="3.7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 s="4"/>
      <c r="CA578" s="4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1:256" ht="15" customHeight="1">
      <c r="A579"/>
      <c r="B579" s="275" t="s">
        <v>643</v>
      </c>
      <c r="C579" s="275"/>
      <c r="D579" s="275"/>
      <c r="E579" s="275"/>
      <c r="F579" s="275"/>
      <c r="G579" s="275"/>
      <c r="H579" s="275"/>
      <c r="I579" s="275"/>
      <c r="J579" s="275" t="s">
        <v>644</v>
      </c>
      <c r="K579" s="275"/>
      <c r="L579" s="275"/>
      <c r="M579" s="275"/>
      <c r="N579" s="275"/>
      <c r="O579" s="275"/>
      <c r="P579" s="275"/>
      <c r="Q579" s="275"/>
      <c r="R579" s="275"/>
      <c r="S579" s="275"/>
      <c r="T579" s="275"/>
      <c r="U579" s="275"/>
      <c r="V579" s="275"/>
      <c r="W579" s="275"/>
      <c r="X579" s="275"/>
      <c r="Y579" s="275"/>
      <c r="Z579" s="275"/>
      <c r="AA579" s="275"/>
      <c r="AB579" s="275"/>
      <c r="AC579" s="275"/>
      <c r="AD579" s="275"/>
      <c r="AE579" s="275"/>
      <c r="AF579" s="275"/>
      <c r="AG579" s="275"/>
      <c r="AH579" s="275"/>
      <c r="AI579" s="275"/>
      <c r="AJ579" s="275"/>
      <c r="AK579" s="275"/>
      <c r="AL579" s="275"/>
      <c r="AM579" s="275"/>
      <c r="AN579" s="275"/>
      <c r="AO579" s="275"/>
      <c r="AP579" s="275"/>
      <c r="AQ579" s="5" t="s">
        <v>645</v>
      </c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ht="15" customHeight="1">
      <c r="A580"/>
      <c r="B580" s="275"/>
      <c r="C580" s="275"/>
      <c r="D580" s="275"/>
      <c r="E580" s="275"/>
      <c r="F580" s="275"/>
      <c r="G580" s="275"/>
      <c r="H580" s="275"/>
      <c r="I580" s="275"/>
      <c r="J580" s="275" t="s">
        <v>646</v>
      </c>
      <c r="K580" s="275"/>
      <c r="L580" s="275"/>
      <c r="M580" s="275"/>
      <c r="N580" s="275"/>
      <c r="O580" s="275"/>
      <c r="P580" s="275" t="s">
        <v>647</v>
      </c>
      <c r="Q580" s="275"/>
      <c r="R580" s="275"/>
      <c r="S580" s="275"/>
      <c r="T580" s="275"/>
      <c r="U580" s="275"/>
      <c r="V580" s="344" t="s">
        <v>648</v>
      </c>
      <c r="W580" s="344"/>
      <c r="X580" s="344"/>
      <c r="Y580" s="344"/>
      <c r="Z580" s="344"/>
      <c r="AA580" s="344"/>
      <c r="AB580" s="344"/>
      <c r="AC580" s="345" t="s">
        <v>128</v>
      </c>
      <c r="AD580" s="345"/>
      <c r="AE580" s="345"/>
      <c r="AF580" s="345"/>
      <c r="AG580" s="345"/>
      <c r="AH580" s="345"/>
      <c r="AI580" s="345"/>
      <c r="AJ580" s="346" t="s">
        <v>649</v>
      </c>
      <c r="AK580" s="346"/>
      <c r="AL580" s="346"/>
      <c r="AM580" s="346"/>
      <c r="AN580" s="346"/>
      <c r="AO580" s="346"/>
      <c r="AP580" s="346"/>
      <c r="AQ580" s="275" t="s">
        <v>646</v>
      </c>
      <c r="AR580" s="275"/>
      <c r="AS580" s="275"/>
      <c r="AT580" s="275"/>
      <c r="AU580" s="275"/>
      <c r="AV580" s="275"/>
      <c r="AW580" s="275" t="s">
        <v>647</v>
      </c>
      <c r="AX580" s="275"/>
      <c r="AY580" s="275"/>
      <c r="AZ580" s="275"/>
      <c r="BA580" s="275"/>
      <c r="BB580" s="275"/>
      <c r="BC580" s="275" t="s">
        <v>650</v>
      </c>
      <c r="BD580" s="275"/>
      <c r="BE580" s="275"/>
      <c r="BF580" s="275"/>
      <c r="BG580" s="275"/>
      <c r="BH580" s="345" t="s">
        <v>651</v>
      </c>
      <c r="BI580" s="345"/>
      <c r="BJ580" s="345"/>
      <c r="BK580" s="345"/>
      <c r="BL580" s="345"/>
      <c r="BM580" s="345" t="s">
        <v>128</v>
      </c>
      <c r="BN580" s="345"/>
      <c r="BO580" s="345"/>
      <c r="BP580" s="345"/>
      <c r="BQ580" s="345"/>
      <c r="BR580" s="345"/>
      <c r="BS580" s="345"/>
      <c r="BT580" s="347" t="s">
        <v>652</v>
      </c>
      <c r="BU580" s="347"/>
      <c r="BV580" s="347"/>
      <c r="BW580" s="347"/>
      <c r="BX580" s="347"/>
      <c r="BY580" s="347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15" customHeight="1">
      <c r="A581"/>
      <c r="B581" s="275"/>
      <c r="C581" s="275"/>
      <c r="D581" s="275"/>
      <c r="E581" s="275"/>
      <c r="F581" s="275"/>
      <c r="G581" s="275"/>
      <c r="H581" s="275"/>
      <c r="I581" s="275"/>
      <c r="J581" s="275"/>
      <c r="K581" s="275"/>
      <c r="L581" s="275"/>
      <c r="M581" s="275"/>
      <c r="N581" s="275"/>
      <c r="O581" s="275"/>
      <c r="P581" s="275"/>
      <c r="Q581" s="275"/>
      <c r="R581" s="275"/>
      <c r="S581" s="275"/>
      <c r="T581" s="275"/>
      <c r="U581" s="275"/>
      <c r="V581" s="344"/>
      <c r="W581" s="344"/>
      <c r="X581" s="344"/>
      <c r="Y581" s="344"/>
      <c r="Z581" s="344"/>
      <c r="AA581" s="344"/>
      <c r="AB581" s="344"/>
      <c r="AC581" s="345"/>
      <c r="AD581" s="345"/>
      <c r="AE581" s="345"/>
      <c r="AF581" s="345"/>
      <c r="AG581" s="345"/>
      <c r="AH581" s="345"/>
      <c r="AI581" s="345"/>
      <c r="AJ581" s="346"/>
      <c r="AK581" s="346"/>
      <c r="AL581" s="346"/>
      <c r="AM581" s="346"/>
      <c r="AN581" s="346"/>
      <c r="AO581" s="346"/>
      <c r="AP581" s="346"/>
      <c r="AQ581" s="275"/>
      <c r="AR581" s="275"/>
      <c r="AS581" s="275"/>
      <c r="AT581" s="275"/>
      <c r="AU581" s="275"/>
      <c r="AV581" s="275"/>
      <c r="AW581" s="275"/>
      <c r="AX581" s="275"/>
      <c r="AY581" s="275"/>
      <c r="AZ581" s="275"/>
      <c r="BA581" s="275"/>
      <c r="BB581" s="275"/>
      <c r="BC581" s="275"/>
      <c r="BD581" s="275"/>
      <c r="BE581" s="275"/>
      <c r="BF581" s="275"/>
      <c r="BG581" s="275"/>
      <c r="BH581" s="345"/>
      <c r="BI581" s="345"/>
      <c r="BJ581" s="345"/>
      <c r="BK581" s="345"/>
      <c r="BL581" s="345"/>
      <c r="BM581" s="345"/>
      <c r="BN581" s="345"/>
      <c r="BO581" s="345"/>
      <c r="BP581" s="345"/>
      <c r="BQ581" s="345"/>
      <c r="BR581" s="345"/>
      <c r="BS581" s="345"/>
      <c r="BT581" s="347"/>
      <c r="BU581" s="347"/>
      <c r="BV581" s="347"/>
      <c r="BW581" s="347"/>
      <c r="BX581" s="347"/>
      <c r="BY581" s="347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ht="15" customHeight="1">
      <c r="A582"/>
      <c r="B582" s="348">
        <v>10467</v>
      </c>
      <c r="C582" s="348"/>
      <c r="D582" s="348"/>
      <c r="E582" s="348"/>
      <c r="F582" s="348"/>
      <c r="G582" s="348"/>
      <c r="H582" s="348"/>
      <c r="I582" s="348"/>
      <c r="J582" s="348">
        <v>65</v>
      </c>
      <c r="K582" s="348"/>
      <c r="L582" s="348"/>
      <c r="M582" s="348"/>
      <c r="N582" s="348"/>
      <c r="O582" s="348"/>
      <c r="P582" s="348">
        <v>34</v>
      </c>
      <c r="Q582" s="348"/>
      <c r="R582" s="348"/>
      <c r="S582" s="348"/>
      <c r="T582" s="348"/>
      <c r="U582" s="348"/>
      <c r="V582" s="348">
        <v>2</v>
      </c>
      <c r="W582" s="348"/>
      <c r="X582" s="348"/>
      <c r="Y582" s="348"/>
      <c r="Z582" s="348"/>
      <c r="AA582" s="348"/>
      <c r="AB582" s="348"/>
      <c r="AC582" s="349">
        <f>SUM(J582:AB582)</f>
        <v>101</v>
      </c>
      <c r="AD582" s="349"/>
      <c r="AE582" s="349"/>
      <c r="AF582" s="349"/>
      <c r="AG582" s="349"/>
      <c r="AH582" s="349"/>
      <c r="AI582" s="349"/>
      <c r="AJ582" s="350">
        <v>64.36</v>
      </c>
      <c r="AK582" s="350"/>
      <c r="AL582" s="350"/>
      <c r="AM582" s="350"/>
      <c r="AN582" s="350"/>
      <c r="AO582" s="350"/>
      <c r="AP582" s="350"/>
      <c r="AQ582" s="348">
        <v>6200</v>
      </c>
      <c r="AR582" s="348"/>
      <c r="AS582" s="348"/>
      <c r="AT582" s="348"/>
      <c r="AU582" s="348"/>
      <c r="AV582" s="348"/>
      <c r="AW582" s="348">
        <v>3161</v>
      </c>
      <c r="AX582" s="348"/>
      <c r="AY582" s="348"/>
      <c r="AZ582" s="348"/>
      <c r="BA582" s="348"/>
      <c r="BB582" s="348"/>
      <c r="BC582" s="348">
        <v>101</v>
      </c>
      <c r="BD582" s="348"/>
      <c r="BE582" s="348"/>
      <c r="BF582" s="348"/>
      <c r="BG582" s="348"/>
      <c r="BH582" s="348">
        <v>790</v>
      </c>
      <c r="BI582" s="348"/>
      <c r="BJ582" s="348"/>
      <c r="BK582" s="348"/>
      <c r="BL582" s="348"/>
      <c r="BM582" s="351">
        <f>SUM(AQ582:BL582)</f>
        <v>10252</v>
      </c>
      <c r="BN582" s="351"/>
      <c r="BO582" s="351"/>
      <c r="BP582" s="351"/>
      <c r="BQ582" s="351"/>
      <c r="BR582" s="351"/>
      <c r="BS582" s="351"/>
      <c r="BT582" s="350">
        <v>60.5</v>
      </c>
      <c r="BU582" s="350"/>
      <c r="BV582" s="350"/>
      <c r="BW582" s="350"/>
      <c r="BX582" s="350"/>
      <c r="BY582" s="350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ht="15" customHeight="1">
      <c r="A583"/>
      <c r="B583" s="352"/>
      <c r="C583" s="352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 s="52" t="s">
        <v>653</v>
      </c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5" s="4" customFormat="1" ht="15" customHeight="1">
      <c r="A585" s="4" t="s">
        <v>654</v>
      </c>
    </row>
    <row r="586" s="4" customFormat="1" ht="15" customHeight="1">
      <c r="A586"/>
    </row>
    <row r="587" spans="1:69" s="4" customFormat="1" ht="15" customHeight="1">
      <c r="A587" s="4" t="s">
        <v>655</v>
      </c>
      <c r="BQ587" s="52" t="s">
        <v>656</v>
      </c>
    </row>
    <row r="588" spans="1:69" s="4" customFormat="1" ht="3.75" customHeight="1">
      <c r="A588"/>
      <c r="BQ588"/>
    </row>
    <row r="589" spans="1:69" s="4" customFormat="1" ht="15" customHeight="1">
      <c r="A589"/>
      <c r="B589" s="5" t="s">
        <v>12</v>
      </c>
      <c r="C589" s="5"/>
      <c r="D589" s="5"/>
      <c r="E589" s="5"/>
      <c r="F589" s="5"/>
      <c r="G589" s="5"/>
      <c r="H589" s="5"/>
      <c r="I589" s="5"/>
      <c r="J589" s="5" t="s">
        <v>657</v>
      </c>
      <c r="K589" s="5"/>
      <c r="L589" s="5"/>
      <c r="M589" s="5"/>
      <c r="N589" s="5"/>
      <c r="O589" s="5"/>
      <c r="P589" s="5"/>
      <c r="Q589" s="5"/>
      <c r="R589" s="5" t="s">
        <v>658</v>
      </c>
      <c r="S589" s="5"/>
      <c r="T589" s="5"/>
      <c r="U589" s="5"/>
      <c r="V589" s="5"/>
      <c r="W589" s="5"/>
      <c r="X589" s="5"/>
      <c r="Y589" s="5"/>
      <c r="Z589" s="5" t="s">
        <v>659</v>
      </c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353" t="s">
        <v>660</v>
      </c>
      <c r="AL589" s="353"/>
      <c r="AM589" s="353"/>
      <c r="AN589" s="353"/>
      <c r="AO589" s="353"/>
      <c r="AP589" s="353"/>
      <c r="AQ589" s="353"/>
      <c r="AR589" s="353"/>
      <c r="AS589" s="353"/>
      <c r="AT589" s="353"/>
      <c r="AU589" s="353"/>
      <c r="AV589" s="353" t="s">
        <v>661</v>
      </c>
      <c r="AW589" s="353"/>
      <c r="AX589" s="353"/>
      <c r="AY589" s="353"/>
      <c r="AZ589" s="353"/>
      <c r="BA589" s="353"/>
      <c r="BB589" s="353"/>
      <c r="BC589" s="353"/>
      <c r="BD589" s="353"/>
      <c r="BE589" s="353"/>
      <c r="BF589" s="353"/>
      <c r="BG589" s="344" t="s">
        <v>662</v>
      </c>
      <c r="BH589" s="344"/>
      <c r="BI589" s="344"/>
      <c r="BJ589" s="344"/>
      <c r="BK589" s="344"/>
      <c r="BL589" s="344"/>
      <c r="BM589" s="344"/>
      <c r="BN589" s="344"/>
      <c r="BO589" s="344"/>
      <c r="BP589" s="344"/>
      <c r="BQ589" s="344"/>
    </row>
    <row r="590" spans="1:69" s="4" customFormat="1" ht="15" customHeight="1">
      <c r="A590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353"/>
      <c r="AL590" s="353"/>
      <c r="AM590" s="353"/>
      <c r="AN590" s="353"/>
      <c r="AO590" s="353"/>
      <c r="AP590" s="353"/>
      <c r="AQ590" s="353"/>
      <c r="AR590" s="353"/>
      <c r="AS590" s="353"/>
      <c r="AT590" s="353"/>
      <c r="AU590" s="353"/>
      <c r="AV590" s="353"/>
      <c r="AW590" s="353"/>
      <c r="AX590" s="353"/>
      <c r="AY590" s="353"/>
      <c r="AZ590" s="353"/>
      <c r="BA590" s="353"/>
      <c r="BB590" s="353"/>
      <c r="BC590" s="353"/>
      <c r="BD590" s="353"/>
      <c r="BE590" s="353"/>
      <c r="BF590" s="353"/>
      <c r="BG590" s="344"/>
      <c r="BH590" s="344"/>
      <c r="BI590" s="344"/>
      <c r="BJ590" s="344"/>
      <c r="BK590" s="344"/>
      <c r="BL590" s="344"/>
      <c r="BM590" s="344"/>
      <c r="BN590" s="344"/>
      <c r="BO590" s="344"/>
      <c r="BP590" s="344"/>
      <c r="BQ590" s="344"/>
    </row>
    <row r="591" spans="1:69" s="4" customFormat="1" ht="15" customHeight="1">
      <c r="A591"/>
      <c r="B591" s="12" t="s">
        <v>663</v>
      </c>
      <c r="C591" s="12"/>
      <c r="D591" s="12"/>
      <c r="E591" s="12"/>
      <c r="F591" s="12"/>
      <c r="G591" s="12"/>
      <c r="H591" s="12"/>
      <c r="I591" s="12"/>
      <c r="J591" s="354">
        <v>906</v>
      </c>
      <c r="K591" s="354"/>
      <c r="L591" s="354"/>
      <c r="M591" s="354"/>
      <c r="N591" s="354"/>
      <c r="O591" s="354"/>
      <c r="P591" s="354"/>
      <c r="Q591" s="354"/>
      <c r="R591" s="354">
        <v>5050</v>
      </c>
      <c r="S591" s="354"/>
      <c r="T591" s="354"/>
      <c r="U591" s="354"/>
      <c r="V591" s="354"/>
      <c r="W591" s="354"/>
      <c r="X591" s="354"/>
      <c r="Y591" s="354"/>
      <c r="Z591" s="354">
        <v>10885808</v>
      </c>
      <c r="AA591" s="354"/>
      <c r="AB591" s="354"/>
      <c r="AC591" s="354"/>
      <c r="AD591" s="354"/>
      <c r="AE591" s="354"/>
      <c r="AF591" s="354"/>
      <c r="AG591" s="354"/>
      <c r="AH591" s="354"/>
      <c r="AI591" s="354"/>
      <c r="AJ591" s="354"/>
      <c r="AK591" s="355">
        <v>5.6</v>
      </c>
      <c r="AL591" s="355"/>
      <c r="AM591" s="355"/>
      <c r="AN591" s="355"/>
      <c r="AO591" s="355"/>
      <c r="AP591" s="355"/>
      <c r="AQ591" s="355"/>
      <c r="AR591" s="355"/>
      <c r="AS591" s="355"/>
      <c r="AT591" s="355"/>
      <c r="AU591" s="355"/>
      <c r="AV591" s="354">
        <v>12015</v>
      </c>
      <c r="AW591" s="354"/>
      <c r="AX591" s="354"/>
      <c r="AY591" s="354"/>
      <c r="AZ591" s="354"/>
      <c r="BA591" s="354"/>
      <c r="BB591" s="354"/>
      <c r="BC591" s="354"/>
      <c r="BD591" s="354"/>
      <c r="BE591" s="354"/>
      <c r="BF591" s="354"/>
      <c r="BG591" s="354">
        <v>2156</v>
      </c>
      <c r="BH591" s="354"/>
      <c r="BI591" s="354"/>
      <c r="BJ591" s="354"/>
      <c r="BK591" s="354"/>
      <c r="BL591" s="354"/>
      <c r="BM591" s="354"/>
      <c r="BN591" s="354"/>
      <c r="BO591" s="354"/>
      <c r="BP591" s="354"/>
      <c r="BQ591" s="354"/>
    </row>
    <row r="592" spans="1:69" s="4" customFormat="1" ht="15" customHeight="1">
      <c r="A592"/>
      <c r="B592" s="61" t="s">
        <v>664</v>
      </c>
      <c r="C592" s="61"/>
      <c r="D592" s="61"/>
      <c r="E592" s="61"/>
      <c r="F592" s="61"/>
      <c r="G592" s="61"/>
      <c r="H592" s="61"/>
      <c r="I592" s="61"/>
      <c r="J592" s="356">
        <v>833</v>
      </c>
      <c r="K592" s="356"/>
      <c r="L592" s="356"/>
      <c r="M592" s="356"/>
      <c r="N592" s="356"/>
      <c r="O592" s="356"/>
      <c r="P592" s="356"/>
      <c r="Q592" s="356"/>
      <c r="R592" s="356">
        <v>4422</v>
      </c>
      <c r="S592" s="356"/>
      <c r="T592" s="356"/>
      <c r="U592" s="356"/>
      <c r="V592" s="356"/>
      <c r="W592" s="356"/>
      <c r="X592" s="356"/>
      <c r="Y592" s="356"/>
      <c r="Z592" s="356">
        <v>9462322</v>
      </c>
      <c r="AA592" s="356"/>
      <c r="AB592" s="356"/>
      <c r="AC592" s="356"/>
      <c r="AD592" s="356"/>
      <c r="AE592" s="356"/>
      <c r="AF592" s="356"/>
      <c r="AG592" s="356"/>
      <c r="AH592" s="356"/>
      <c r="AI592" s="356"/>
      <c r="AJ592" s="356"/>
      <c r="AK592" s="357">
        <v>5.3</v>
      </c>
      <c r="AL592" s="357"/>
      <c r="AM592" s="357"/>
      <c r="AN592" s="357"/>
      <c r="AO592" s="357"/>
      <c r="AP592" s="357"/>
      <c r="AQ592" s="357"/>
      <c r="AR592" s="357"/>
      <c r="AS592" s="357"/>
      <c r="AT592" s="357"/>
      <c r="AU592" s="357"/>
      <c r="AV592" s="356">
        <v>11359</v>
      </c>
      <c r="AW592" s="356"/>
      <c r="AX592" s="356"/>
      <c r="AY592" s="356"/>
      <c r="AZ592" s="356"/>
      <c r="BA592" s="356"/>
      <c r="BB592" s="356"/>
      <c r="BC592" s="356"/>
      <c r="BD592" s="356"/>
      <c r="BE592" s="356"/>
      <c r="BF592" s="356"/>
      <c r="BG592" s="356">
        <v>2140</v>
      </c>
      <c r="BH592" s="356"/>
      <c r="BI592" s="356"/>
      <c r="BJ592" s="356"/>
      <c r="BK592" s="356"/>
      <c r="BL592" s="356"/>
      <c r="BM592" s="356"/>
      <c r="BN592" s="356"/>
      <c r="BO592" s="356"/>
      <c r="BP592" s="356"/>
      <c r="BQ592" s="356"/>
    </row>
    <row r="593" spans="1:69" s="4" customFormat="1" ht="15" customHeight="1">
      <c r="A593"/>
      <c r="B593" s="61" t="s">
        <v>665</v>
      </c>
      <c r="C593" s="61"/>
      <c r="D593" s="61"/>
      <c r="E593" s="61"/>
      <c r="F593" s="61"/>
      <c r="G593" s="61"/>
      <c r="H593" s="61"/>
      <c r="I593" s="61"/>
      <c r="J593" s="356">
        <v>793</v>
      </c>
      <c r="K593" s="356"/>
      <c r="L593" s="356"/>
      <c r="M593" s="356"/>
      <c r="N593" s="356"/>
      <c r="O593" s="356"/>
      <c r="P593" s="356"/>
      <c r="Q593" s="356"/>
      <c r="R593" s="356">
        <v>4223</v>
      </c>
      <c r="S593" s="356"/>
      <c r="T593" s="356"/>
      <c r="U593" s="356"/>
      <c r="V593" s="356"/>
      <c r="W593" s="356"/>
      <c r="X593" s="356"/>
      <c r="Y593" s="356"/>
      <c r="Z593" s="356">
        <v>8968177</v>
      </c>
      <c r="AA593" s="356"/>
      <c r="AB593" s="356"/>
      <c r="AC593" s="356"/>
      <c r="AD593" s="356"/>
      <c r="AE593" s="356"/>
      <c r="AF593" s="356"/>
      <c r="AG593" s="356"/>
      <c r="AH593" s="356"/>
      <c r="AI593" s="356"/>
      <c r="AJ593" s="356"/>
      <c r="AK593" s="357">
        <v>5.3</v>
      </c>
      <c r="AL593" s="357"/>
      <c r="AM593" s="357"/>
      <c r="AN593" s="357"/>
      <c r="AO593" s="357"/>
      <c r="AP593" s="357"/>
      <c r="AQ593" s="357"/>
      <c r="AR593" s="357"/>
      <c r="AS593" s="357"/>
      <c r="AT593" s="357"/>
      <c r="AU593" s="357"/>
      <c r="AV593" s="356">
        <v>11309</v>
      </c>
      <c r="AW593" s="356"/>
      <c r="AX593" s="356"/>
      <c r="AY593" s="356"/>
      <c r="AZ593" s="356"/>
      <c r="BA593" s="356"/>
      <c r="BB593" s="356"/>
      <c r="BC593" s="356"/>
      <c r="BD593" s="356"/>
      <c r="BE593" s="356"/>
      <c r="BF593" s="356"/>
      <c r="BG593" s="356">
        <v>2124</v>
      </c>
      <c r="BH593" s="356"/>
      <c r="BI593" s="356"/>
      <c r="BJ593" s="356"/>
      <c r="BK593" s="356"/>
      <c r="BL593" s="356"/>
      <c r="BM593" s="356"/>
      <c r="BN593" s="356"/>
      <c r="BO593" s="356"/>
      <c r="BP593" s="356"/>
      <c r="BQ593" s="356"/>
    </row>
    <row r="594" spans="1:69" s="4" customFormat="1" ht="15" customHeight="1">
      <c r="A594"/>
      <c r="B594" s="61" t="s">
        <v>666</v>
      </c>
      <c r="C594" s="61"/>
      <c r="D594" s="61"/>
      <c r="E594" s="61"/>
      <c r="F594" s="61"/>
      <c r="G594" s="61"/>
      <c r="H594" s="61"/>
      <c r="I594" s="61"/>
      <c r="J594" s="356">
        <v>709</v>
      </c>
      <c r="K594" s="356"/>
      <c r="L594" s="356"/>
      <c r="M594" s="356"/>
      <c r="N594" s="356"/>
      <c r="O594" s="356"/>
      <c r="P594" s="356"/>
      <c r="Q594" s="356"/>
      <c r="R594" s="356">
        <v>3900</v>
      </c>
      <c r="S594" s="356"/>
      <c r="T594" s="356"/>
      <c r="U594" s="356"/>
      <c r="V594" s="356"/>
      <c r="W594" s="356"/>
      <c r="X594" s="356"/>
      <c r="Y594" s="356"/>
      <c r="Z594" s="356">
        <v>9179419</v>
      </c>
      <c r="AA594" s="356"/>
      <c r="AB594" s="356"/>
      <c r="AC594" s="356"/>
      <c r="AD594" s="356"/>
      <c r="AE594" s="356"/>
      <c r="AF594" s="356"/>
      <c r="AG594" s="356"/>
      <c r="AH594" s="356"/>
      <c r="AI594" s="356"/>
      <c r="AJ594" s="356"/>
      <c r="AK594" s="357">
        <v>5.5</v>
      </c>
      <c r="AL594" s="357"/>
      <c r="AM594" s="357"/>
      <c r="AN594" s="357"/>
      <c r="AO594" s="357"/>
      <c r="AP594" s="357"/>
      <c r="AQ594" s="357"/>
      <c r="AR594" s="357"/>
      <c r="AS594" s="357"/>
      <c r="AT594" s="357"/>
      <c r="AU594" s="357"/>
      <c r="AV594" s="356">
        <v>12947</v>
      </c>
      <c r="AW594" s="356"/>
      <c r="AX594" s="356"/>
      <c r="AY594" s="356"/>
      <c r="AZ594" s="356"/>
      <c r="BA594" s="356"/>
      <c r="BB594" s="356"/>
      <c r="BC594" s="356"/>
      <c r="BD594" s="356"/>
      <c r="BE594" s="356"/>
      <c r="BF594" s="356"/>
      <c r="BG594" s="356">
        <v>2354</v>
      </c>
      <c r="BH594" s="356"/>
      <c r="BI594" s="356"/>
      <c r="BJ594" s="356"/>
      <c r="BK594" s="356"/>
      <c r="BL594" s="356"/>
      <c r="BM594" s="356"/>
      <c r="BN594" s="356"/>
      <c r="BO594" s="356"/>
      <c r="BP594" s="356"/>
      <c r="BQ594" s="356"/>
    </row>
    <row r="595" spans="1:69" s="4" customFormat="1" ht="15" customHeight="1">
      <c r="A595"/>
      <c r="B595" s="16" t="s">
        <v>667</v>
      </c>
      <c r="C595" s="16"/>
      <c r="D595" s="16"/>
      <c r="E595" s="16"/>
      <c r="F595" s="16"/>
      <c r="G595" s="16"/>
      <c r="H595" s="16"/>
      <c r="I595" s="16"/>
      <c r="J595" s="358">
        <v>539</v>
      </c>
      <c r="K595" s="358"/>
      <c r="L595" s="358"/>
      <c r="M595" s="358"/>
      <c r="N595" s="358"/>
      <c r="O595" s="358"/>
      <c r="P595" s="358"/>
      <c r="Q595" s="358"/>
      <c r="R595" s="358">
        <v>3270</v>
      </c>
      <c r="S595" s="358"/>
      <c r="T595" s="358"/>
      <c r="U595" s="358"/>
      <c r="V595" s="358"/>
      <c r="W595" s="358"/>
      <c r="X595" s="358"/>
      <c r="Y595" s="358"/>
      <c r="Z595" s="358">
        <v>7686606</v>
      </c>
      <c r="AA595" s="358"/>
      <c r="AB595" s="358"/>
      <c r="AC595" s="358"/>
      <c r="AD595" s="358"/>
      <c r="AE595" s="358"/>
      <c r="AF595" s="358"/>
      <c r="AG595" s="358"/>
      <c r="AH595" s="358"/>
      <c r="AI595" s="358"/>
      <c r="AJ595" s="358"/>
      <c r="AK595" s="359">
        <v>6.1</v>
      </c>
      <c r="AL595" s="359"/>
      <c r="AM595" s="359"/>
      <c r="AN595" s="359"/>
      <c r="AO595" s="359"/>
      <c r="AP595" s="359"/>
      <c r="AQ595" s="359"/>
      <c r="AR595" s="359"/>
      <c r="AS595" s="359"/>
      <c r="AT595" s="359"/>
      <c r="AU595" s="359"/>
      <c r="AV595" s="358">
        <v>14261</v>
      </c>
      <c r="AW595" s="358"/>
      <c r="AX595" s="358"/>
      <c r="AY595" s="358"/>
      <c r="AZ595" s="358"/>
      <c r="BA595" s="358"/>
      <c r="BB595" s="358"/>
      <c r="BC595" s="358"/>
      <c r="BD595" s="358"/>
      <c r="BE595" s="358"/>
      <c r="BF595" s="358"/>
      <c r="BG595" s="358">
        <v>2351</v>
      </c>
      <c r="BH595" s="358"/>
      <c r="BI595" s="358"/>
      <c r="BJ595" s="358"/>
      <c r="BK595" s="358"/>
      <c r="BL595" s="358"/>
      <c r="BM595" s="358"/>
      <c r="BN595" s="358"/>
      <c r="BO595" s="358"/>
      <c r="BP595" s="358"/>
      <c r="BQ595" s="358"/>
    </row>
    <row r="596" spans="1:69" s="4" customFormat="1" ht="15" customHeight="1">
      <c r="A596"/>
      <c r="B596" s="360"/>
      <c r="C596" s="360"/>
      <c r="D596" s="360"/>
      <c r="E596" s="360"/>
      <c r="F596" s="360"/>
      <c r="G596" s="360"/>
      <c r="H596" s="360"/>
      <c r="I596" s="360"/>
      <c r="J596" s="360"/>
      <c r="K596" s="360"/>
      <c r="L596" s="360"/>
      <c r="M596" s="360"/>
      <c r="N596" s="360"/>
      <c r="O596" s="360"/>
      <c r="P596" s="360"/>
      <c r="Q596" s="360"/>
      <c r="R596" s="360"/>
      <c r="S596" s="360"/>
      <c r="T596" s="360"/>
      <c r="U596" s="360"/>
      <c r="V596" s="360"/>
      <c r="W596" s="360"/>
      <c r="X596" s="360"/>
      <c r="Y596" s="360"/>
      <c r="Z596" s="360"/>
      <c r="AA596" s="360"/>
      <c r="AB596" s="360"/>
      <c r="AC596" s="360"/>
      <c r="AD596" s="360"/>
      <c r="AE596" s="360"/>
      <c r="AF596" s="360"/>
      <c r="AG596" s="360"/>
      <c r="AH596" s="360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 s="4" t="s">
        <v>668</v>
      </c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</row>
    <row r="597" spans="1:69" s="4" customFormat="1" ht="1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</row>
    <row r="598" spans="1:76" s="4" customFormat="1" ht="15" customHeight="1">
      <c r="A598" s="4" t="s">
        <v>669</v>
      </c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 s="361"/>
      <c r="AP598" s="361"/>
      <c r="AQ598" s="361"/>
      <c r="AR598" s="361"/>
      <c r="AS598" s="361"/>
      <c r="AT598" s="361"/>
      <c r="AU598" s="361"/>
      <c r="AV598" s="361"/>
      <c r="AW598" s="361"/>
      <c r="AX598" s="361"/>
      <c r="AY598" s="361"/>
      <c r="AZ598" s="361"/>
      <c r="BA598" s="361"/>
      <c r="BB598" s="361"/>
      <c r="BC598" s="361"/>
      <c r="BD598" s="361"/>
      <c r="BE598" s="361"/>
      <c r="BF598" s="361"/>
      <c r="BG598" s="361"/>
      <c r="BH598" s="361"/>
      <c r="BI598" s="361"/>
      <c r="BJ598" s="361"/>
      <c r="BK598" s="361"/>
      <c r="BL598" s="361"/>
      <c r="BM598" s="361"/>
      <c r="BN598" s="361"/>
      <c r="BO598" s="361"/>
      <c r="BP598" s="361"/>
      <c r="BQ598" s="75" t="s">
        <v>670</v>
      </c>
      <c r="BR598" s="361"/>
      <c r="BS598" s="361"/>
      <c r="BT598" s="361"/>
      <c r="BU598" s="361"/>
      <c r="BV598" s="361"/>
      <c r="BW598" s="361"/>
      <c r="BX598" s="361"/>
    </row>
    <row r="599" spans="1:76" s="4" customFormat="1" ht="3.7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</row>
    <row r="600" spans="1:76" s="4" customFormat="1" ht="15" customHeight="1">
      <c r="A600"/>
      <c r="B600" s="5" t="s">
        <v>100</v>
      </c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 t="s">
        <v>532</v>
      </c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 t="s">
        <v>533</v>
      </c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 t="s">
        <v>671</v>
      </c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/>
      <c r="BS600"/>
      <c r="BT600"/>
      <c r="BU600"/>
      <c r="BV600"/>
      <c r="BW600"/>
      <c r="BX600"/>
    </row>
    <row r="601" spans="1:76" s="4" customFormat="1" ht="15" customHeight="1">
      <c r="A601"/>
      <c r="B601" s="362" t="s">
        <v>672</v>
      </c>
      <c r="C601" s="362"/>
      <c r="D601" s="362"/>
      <c r="E601" s="362"/>
      <c r="F601" s="362"/>
      <c r="G601" s="362"/>
      <c r="H601" s="362"/>
      <c r="I601" s="362"/>
      <c r="J601" s="362"/>
      <c r="K601" s="362"/>
      <c r="L601" s="362"/>
      <c r="M601" s="362"/>
      <c r="N601" s="362"/>
      <c r="O601" s="362"/>
      <c r="P601" s="362"/>
      <c r="Q601" s="362"/>
      <c r="R601" s="362"/>
      <c r="S601" s="362"/>
      <c r="T601" s="362"/>
      <c r="U601" s="362"/>
      <c r="V601" s="362"/>
      <c r="W601" s="362"/>
      <c r="X601" s="362"/>
      <c r="Y601" s="362"/>
      <c r="Z601" s="362"/>
      <c r="AA601" s="362"/>
      <c r="AB601" s="362"/>
      <c r="AC601" s="362"/>
      <c r="AD601" s="363">
        <f>SUM(AD602:AO606)</f>
        <v>102</v>
      </c>
      <c r="AE601" s="363"/>
      <c r="AF601" s="363"/>
      <c r="AG601" s="363"/>
      <c r="AH601" s="363"/>
      <c r="AI601" s="363"/>
      <c r="AJ601" s="363"/>
      <c r="AK601" s="363"/>
      <c r="AL601" s="363"/>
      <c r="AM601" s="363"/>
      <c r="AN601" s="363"/>
      <c r="AO601" s="363"/>
      <c r="AP601" s="363">
        <f>SUM(AP602:BA606)</f>
        <v>490</v>
      </c>
      <c r="AQ601" s="363"/>
      <c r="AR601" s="363"/>
      <c r="AS601" s="363"/>
      <c r="AT601" s="363"/>
      <c r="AU601" s="363"/>
      <c r="AV601" s="363"/>
      <c r="AW601" s="363"/>
      <c r="AX601" s="363"/>
      <c r="AY601" s="363"/>
      <c r="AZ601" s="363"/>
      <c r="BA601" s="363"/>
      <c r="BB601" s="363">
        <v>1959302</v>
      </c>
      <c r="BC601" s="363"/>
      <c r="BD601" s="363"/>
      <c r="BE601" s="363"/>
      <c r="BF601" s="363"/>
      <c r="BG601" s="363"/>
      <c r="BH601" s="363"/>
      <c r="BI601" s="363"/>
      <c r="BJ601" s="363"/>
      <c r="BK601" s="363"/>
      <c r="BL601" s="363"/>
      <c r="BM601" s="363"/>
      <c r="BN601" s="363"/>
      <c r="BO601" s="363"/>
      <c r="BP601" s="363"/>
      <c r="BQ601" s="363"/>
      <c r="BR601"/>
      <c r="BS601"/>
      <c r="BT601"/>
      <c r="BU601"/>
      <c r="BV601"/>
      <c r="BW601"/>
      <c r="BX601"/>
    </row>
    <row r="602" spans="1:76" s="4" customFormat="1" ht="15" customHeight="1">
      <c r="A602"/>
      <c r="B602" s="364"/>
      <c r="C602" s="365" t="s">
        <v>673</v>
      </c>
      <c r="D602" s="365"/>
      <c r="E602" s="365"/>
      <c r="F602" s="365"/>
      <c r="G602" s="365"/>
      <c r="H602" s="365"/>
      <c r="I602" s="365"/>
      <c r="J602" s="365"/>
      <c r="K602" s="365"/>
      <c r="L602" s="365"/>
      <c r="M602" s="365"/>
      <c r="N602" s="365"/>
      <c r="O602" s="365"/>
      <c r="P602" s="365"/>
      <c r="Q602" s="365"/>
      <c r="R602" s="365"/>
      <c r="S602" s="365"/>
      <c r="T602" s="365"/>
      <c r="U602" s="365"/>
      <c r="V602" s="365"/>
      <c r="W602" s="365"/>
      <c r="X602" s="365"/>
      <c r="Y602" s="365"/>
      <c r="Z602" s="365"/>
      <c r="AA602" s="365"/>
      <c r="AB602" s="365"/>
      <c r="AC602" s="365"/>
      <c r="AD602" s="335">
        <v>2</v>
      </c>
      <c r="AE602" s="335"/>
      <c r="AF602" s="335"/>
      <c r="AG602" s="335"/>
      <c r="AH602" s="335"/>
      <c r="AI602" s="335"/>
      <c r="AJ602" s="335"/>
      <c r="AK602" s="335"/>
      <c r="AL602" s="335"/>
      <c r="AM602" s="335"/>
      <c r="AN602" s="335"/>
      <c r="AO602" s="335"/>
      <c r="AP602" s="335">
        <v>2</v>
      </c>
      <c r="AQ602" s="335"/>
      <c r="AR602" s="335"/>
      <c r="AS602" s="335"/>
      <c r="AT602" s="335"/>
      <c r="AU602" s="335"/>
      <c r="AV602" s="335"/>
      <c r="AW602" s="335"/>
      <c r="AX602" s="335"/>
      <c r="AY602" s="335"/>
      <c r="AZ602" s="335"/>
      <c r="BA602" s="335"/>
      <c r="BB602" s="335" t="s">
        <v>608</v>
      </c>
      <c r="BC602" s="335"/>
      <c r="BD602" s="335"/>
      <c r="BE602" s="335"/>
      <c r="BF602" s="335"/>
      <c r="BG602" s="335"/>
      <c r="BH602" s="335"/>
      <c r="BI602" s="335"/>
      <c r="BJ602" s="335"/>
      <c r="BK602" s="335"/>
      <c r="BL602" s="335"/>
      <c r="BM602" s="335"/>
      <c r="BN602" s="335"/>
      <c r="BO602" s="335"/>
      <c r="BP602" s="335"/>
      <c r="BQ602" s="335"/>
      <c r="BR602"/>
      <c r="BS602"/>
      <c r="BT602"/>
      <c r="BU602"/>
      <c r="BV602"/>
      <c r="BW602"/>
      <c r="BX602"/>
    </row>
    <row r="603" spans="1:76" s="4" customFormat="1" ht="15" customHeight="1">
      <c r="A603"/>
      <c r="B603" s="364"/>
      <c r="C603" s="366" t="s">
        <v>674</v>
      </c>
      <c r="D603" s="366"/>
      <c r="E603" s="366"/>
      <c r="F603" s="366"/>
      <c r="G603" s="366"/>
      <c r="H603" s="366"/>
      <c r="I603" s="366"/>
      <c r="J603" s="366"/>
      <c r="K603" s="366"/>
      <c r="L603" s="366"/>
      <c r="M603" s="366"/>
      <c r="N603" s="366"/>
      <c r="O603" s="366"/>
      <c r="P603" s="366"/>
      <c r="Q603" s="366"/>
      <c r="R603" s="366"/>
      <c r="S603" s="366"/>
      <c r="T603" s="366"/>
      <c r="U603" s="366"/>
      <c r="V603" s="366"/>
      <c r="W603" s="366"/>
      <c r="X603" s="366"/>
      <c r="Y603" s="366"/>
      <c r="Z603" s="366"/>
      <c r="AA603" s="366"/>
      <c r="AB603" s="366"/>
      <c r="AC603" s="366"/>
      <c r="AD603" s="338">
        <v>26</v>
      </c>
      <c r="AE603" s="338"/>
      <c r="AF603" s="338"/>
      <c r="AG603" s="338"/>
      <c r="AH603" s="338"/>
      <c r="AI603" s="338"/>
      <c r="AJ603" s="338"/>
      <c r="AK603" s="338"/>
      <c r="AL603" s="338"/>
      <c r="AM603" s="338"/>
      <c r="AN603" s="338"/>
      <c r="AO603" s="338"/>
      <c r="AP603" s="338">
        <v>122</v>
      </c>
      <c r="AQ603" s="338"/>
      <c r="AR603" s="338"/>
      <c r="AS603" s="338"/>
      <c r="AT603" s="338"/>
      <c r="AU603" s="338"/>
      <c r="AV603" s="338"/>
      <c r="AW603" s="338"/>
      <c r="AX603" s="338"/>
      <c r="AY603" s="338"/>
      <c r="AZ603" s="338"/>
      <c r="BA603" s="338"/>
      <c r="BB603" s="338">
        <v>647797</v>
      </c>
      <c r="BC603" s="338"/>
      <c r="BD603" s="338"/>
      <c r="BE603" s="338"/>
      <c r="BF603" s="338"/>
      <c r="BG603" s="338"/>
      <c r="BH603" s="338"/>
      <c r="BI603" s="338"/>
      <c r="BJ603" s="338"/>
      <c r="BK603" s="338"/>
      <c r="BL603" s="338"/>
      <c r="BM603" s="338"/>
      <c r="BN603" s="338"/>
      <c r="BO603" s="338"/>
      <c r="BP603" s="338"/>
      <c r="BQ603" s="338"/>
      <c r="BR603"/>
      <c r="BS603"/>
      <c r="BT603"/>
      <c r="BU603"/>
      <c r="BV603"/>
      <c r="BW603"/>
      <c r="BX603"/>
    </row>
    <row r="604" spans="1:76" s="4" customFormat="1" ht="15" customHeight="1">
      <c r="A604"/>
      <c r="B604" s="364"/>
      <c r="C604" s="366" t="s">
        <v>675</v>
      </c>
      <c r="D604" s="366"/>
      <c r="E604" s="366"/>
      <c r="F604" s="366"/>
      <c r="G604" s="366"/>
      <c r="H604" s="366"/>
      <c r="I604" s="366"/>
      <c r="J604" s="366"/>
      <c r="K604" s="366"/>
      <c r="L604" s="366"/>
      <c r="M604" s="366"/>
      <c r="N604" s="366"/>
      <c r="O604" s="366"/>
      <c r="P604" s="366"/>
      <c r="Q604" s="366"/>
      <c r="R604" s="366"/>
      <c r="S604" s="366"/>
      <c r="T604" s="366"/>
      <c r="U604" s="366"/>
      <c r="V604" s="366"/>
      <c r="W604" s="366"/>
      <c r="X604" s="366"/>
      <c r="Y604" s="366"/>
      <c r="Z604" s="366"/>
      <c r="AA604" s="366"/>
      <c r="AB604" s="366"/>
      <c r="AC604" s="366"/>
      <c r="AD604" s="338">
        <v>27</v>
      </c>
      <c r="AE604" s="338"/>
      <c r="AF604" s="338"/>
      <c r="AG604" s="338"/>
      <c r="AH604" s="338"/>
      <c r="AI604" s="338"/>
      <c r="AJ604" s="338"/>
      <c r="AK604" s="338"/>
      <c r="AL604" s="338"/>
      <c r="AM604" s="338"/>
      <c r="AN604" s="338"/>
      <c r="AO604" s="338"/>
      <c r="AP604" s="338">
        <v>119</v>
      </c>
      <c r="AQ604" s="338"/>
      <c r="AR604" s="338"/>
      <c r="AS604" s="338"/>
      <c r="AT604" s="338"/>
      <c r="AU604" s="338"/>
      <c r="AV604" s="338"/>
      <c r="AW604" s="338"/>
      <c r="AX604" s="338"/>
      <c r="AY604" s="338"/>
      <c r="AZ604" s="338"/>
      <c r="BA604" s="338"/>
      <c r="BB604" s="338">
        <v>521547</v>
      </c>
      <c r="BC604" s="338"/>
      <c r="BD604" s="338"/>
      <c r="BE604" s="338"/>
      <c r="BF604" s="338"/>
      <c r="BG604" s="338"/>
      <c r="BH604" s="338"/>
      <c r="BI604" s="338"/>
      <c r="BJ604" s="338"/>
      <c r="BK604" s="338"/>
      <c r="BL604" s="338"/>
      <c r="BM604" s="338"/>
      <c r="BN604" s="338"/>
      <c r="BO604" s="338"/>
      <c r="BP604" s="338"/>
      <c r="BQ604" s="338"/>
      <c r="BR604"/>
      <c r="BS604"/>
      <c r="BT604"/>
      <c r="BU604"/>
      <c r="BV604"/>
      <c r="BW604"/>
      <c r="BX604"/>
    </row>
    <row r="605" spans="1:76" s="4" customFormat="1" ht="15" customHeight="1">
      <c r="A605"/>
      <c r="B605" s="364"/>
      <c r="C605" s="366" t="s">
        <v>676</v>
      </c>
      <c r="D605" s="366"/>
      <c r="E605" s="366"/>
      <c r="F605" s="366"/>
      <c r="G605" s="366"/>
      <c r="H605" s="366"/>
      <c r="I605" s="366"/>
      <c r="J605" s="366"/>
      <c r="K605" s="366"/>
      <c r="L605" s="366"/>
      <c r="M605" s="366"/>
      <c r="N605" s="366"/>
      <c r="O605" s="366"/>
      <c r="P605" s="366"/>
      <c r="Q605" s="366"/>
      <c r="R605" s="366"/>
      <c r="S605" s="366"/>
      <c r="T605" s="366"/>
      <c r="U605" s="366"/>
      <c r="V605" s="366"/>
      <c r="W605" s="366"/>
      <c r="X605" s="366"/>
      <c r="Y605" s="366"/>
      <c r="Z605" s="366"/>
      <c r="AA605" s="366"/>
      <c r="AB605" s="366"/>
      <c r="AC605" s="366"/>
      <c r="AD605" s="338">
        <v>15</v>
      </c>
      <c r="AE605" s="338"/>
      <c r="AF605" s="338"/>
      <c r="AG605" s="338"/>
      <c r="AH605" s="338"/>
      <c r="AI605" s="338"/>
      <c r="AJ605" s="338"/>
      <c r="AK605" s="338"/>
      <c r="AL605" s="338"/>
      <c r="AM605" s="338"/>
      <c r="AN605" s="338"/>
      <c r="AO605" s="338"/>
      <c r="AP605" s="338">
        <v>79</v>
      </c>
      <c r="AQ605" s="338"/>
      <c r="AR605" s="338"/>
      <c r="AS605" s="338"/>
      <c r="AT605" s="338"/>
      <c r="AU605" s="338"/>
      <c r="AV605" s="338"/>
      <c r="AW605" s="338"/>
      <c r="AX605" s="338"/>
      <c r="AY605" s="338"/>
      <c r="AZ605" s="338"/>
      <c r="BA605" s="338"/>
      <c r="BB605" s="338" t="s">
        <v>608</v>
      </c>
      <c r="BC605" s="338"/>
      <c r="BD605" s="338"/>
      <c r="BE605" s="338"/>
      <c r="BF605" s="338"/>
      <c r="BG605" s="338"/>
      <c r="BH605" s="338"/>
      <c r="BI605" s="338"/>
      <c r="BJ605" s="338"/>
      <c r="BK605" s="338"/>
      <c r="BL605" s="338"/>
      <c r="BM605" s="338"/>
      <c r="BN605" s="338"/>
      <c r="BO605" s="338"/>
      <c r="BP605" s="338"/>
      <c r="BQ605" s="338"/>
      <c r="BR605"/>
      <c r="BS605"/>
      <c r="BT605"/>
      <c r="BU605"/>
      <c r="BV605"/>
      <c r="BW605"/>
      <c r="BX605"/>
    </row>
    <row r="606" spans="1:76" s="4" customFormat="1" ht="15" customHeight="1">
      <c r="A606"/>
      <c r="B606" s="367"/>
      <c r="C606" s="368" t="s">
        <v>677</v>
      </c>
      <c r="D606" s="368"/>
      <c r="E606" s="368"/>
      <c r="F606" s="368"/>
      <c r="G606" s="368"/>
      <c r="H606" s="368"/>
      <c r="I606" s="368"/>
      <c r="J606" s="368"/>
      <c r="K606" s="368"/>
      <c r="L606" s="368"/>
      <c r="M606" s="368"/>
      <c r="N606" s="368"/>
      <c r="O606" s="368"/>
      <c r="P606" s="368"/>
      <c r="Q606" s="368"/>
      <c r="R606" s="368"/>
      <c r="S606" s="368"/>
      <c r="T606" s="368"/>
      <c r="U606" s="368"/>
      <c r="V606" s="368"/>
      <c r="W606" s="368"/>
      <c r="X606" s="368"/>
      <c r="Y606" s="368"/>
      <c r="Z606" s="368"/>
      <c r="AA606" s="368"/>
      <c r="AB606" s="368"/>
      <c r="AC606" s="368"/>
      <c r="AD606" s="339">
        <v>32</v>
      </c>
      <c r="AE606" s="339"/>
      <c r="AF606" s="339"/>
      <c r="AG606" s="339"/>
      <c r="AH606" s="339"/>
      <c r="AI606" s="339"/>
      <c r="AJ606" s="339"/>
      <c r="AK606" s="339"/>
      <c r="AL606" s="339"/>
      <c r="AM606" s="339"/>
      <c r="AN606" s="339"/>
      <c r="AO606" s="339"/>
      <c r="AP606" s="339">
        <v>168</v>
      </c>
      <c r="AQ606" s="339"/>
      <c r="AR606" s="339"/>
      <c r="AS606" s="339"/>
      <c r="AT606" s="339"/>
      <c r="AU606" s="339"/>
      <c r="AV606" s="339"/>
      <c r="AW606" s="339"/>
      <c r="AX606" s="339"/>
      <c r="AY606" s="339"/>
      <c r="AZ606" s="339"/>
      <c r="BA606" s="339"/>
      <c r="BB606" s="339">
        <v>789958</v>
      </c>
      <c r="BC606" s="339"/>
      <c r="BD606" s="339"/>
      <c r="BE606" s="339"/>
      <c r="BF606" s="339"/>
      <c r="BG606" s="339"/>
      <c r="BH606" s="339"/>
      <c r="BI606" s="339"/>
      <c r="BJ606" s="339"/>
      <c r="BK606" s="339"/>
      <c r="BL606" s="339"/>
      <c r="BM606" s="339"/>
      <c r="BN606" s="339"/>
      <c r="BO606" s="339"/>
      <c r="BP606" s="339"/>
      <c r="BQ606" s="339"/>
      <c r="BR606"/>
      <c r="BS606"/>
      <c r="BT606"/>
      <c r="BU606"/>
      <c r="BV606"/>
      <c r="BW606"/>
      <c r="BX606"/>
    </row>
    <row r="607" spans="1:76" s="4" customFormat="1" ht="15" customHeight="1">
      <c r="A607"/>
      <c r="B607" s="362" t="s">
        <v>678</v>
      </c>
      <c r="C607" s="362"/>
      <c r="D607" s="362"/>
      <c r="E607" s="362"/>
      <c r="F607" s="362"/>
      <c r="G607" s="362"/>
      <c r="H607" s="362"/>
      <c r="I607" s="362"/>
      <c r="J607" s="362"/>
      <c r="K607" s="362"/>
      <c r="L607" s="362"/>
      <c r="M607" s="362"/>
      <c r="N607" s="362"/>
      <c r="O607" s="362"/>
      <c r="P607" s="362"/>
      <c r="Q607" s="362"/>
      <c r="R607" s="362"/>
      <c r="S607" s="362"/>
      <c r="T607" s="362"/>
      <c r="U607" s="362"/>
      <c r="V607" s="362"/>
      <c r="W607" s="362"/>
      <c r="X607" s="362"/>
      <c r="Y607" s="362"/>
      <c r="Z607" s="362"/>
      <c r="AA607" s="362"/>
      <c r="AB607" s="362"/>
      <c r="AC607" s="362"/>
      <c r="AD607" s="363">
        <v>437</v>
      </c>
      <c r="AE607" s="363"/>
      <c r="AF607" s="363"/>
      <c r="AG607" s="363"/>
      <c r="AH607" s="363"/>
      <c r="AI607" s="363"/>
      <c r="AJ607" s="363"/>
      <c r="AK607" s="363"/>
      <c r="AL607" s="363"/>
      <c r="AM607" s="363"/>
      <c r="AN607" s="363"/>
      <c r="AO607" s="363"/>
      <c r="AP607" s="363">
        <v>2780</v>
      </c>
      <c r="AQ607" s="363"/>
      <c r="AR607" s="363"/>
      <c r="AS607" s="363"/>
      <c r="AT607" s="363"/>
      <c r="AU607" s="363"/>
      <c r="AV607" s="363"/>
      <c r="AW607" s="363"/>
      <c r="AX607" s="363"/>
      <c r="AY607" s="363"/>
      <c r="AZ607" s="363"/>
      <c r="BA607" s="363"/>
      <c r="BB607" s="363">
        <v>3947640</v>
      </c>
      <c r="BC607" s="363"/>
      <c r="BD607" s="363"/>
      <c r="BE607" s="363"/>
      <c r="BF607" s="363"/>
      <c r="BG607" s="363"/>
      <c r="BH607" s="363"/>
      <c r="BI607" s="363"/>
      <c r="BJ607" s="363"/>
      <c r="BK607" s="363"/>
      <c r="BL607" s="363"/>
      <c r="BM607" s="363"/>
      <c r="BN607" s="363"/>
      <c r="BO607" s="363"/>
      <c r="BP607" s="363"/>
      <c r="BQ607" s="363"/>
      <c r="BR607"/>
      <c r="BS607"/>
      <c r="BT607"/>
      <c r="BU607"/>
      <c r="BV607"/>
      <c r="BW607"/>
      <c r="BX607"/>
    </row>
    <row r="608" spans="1:76" s="4" customFormat="1" ht="15" customHeight="1">
      <c r="A608"/>
      <c r="B608" s="364"/>
      <c r="C608" s="365" t="s">
        <v>679</v>
      </c>
      <c r="D608" s="365"/>
      <c r="E608" s="365"/>
      <c r="F608" s="365"/>
      <c r="G608" s="365"/>
      <c r="H608" s="365"/>
      <c r="I608" s="365"/>
      <c r="J608" s="365"/>
      <c r="K608" s="365"/>
      <c r="L608" s="365"/>
      <c r="M608" s="365"/>
      <c r="N608" s="365"/>
      <c r="O608" s="365"/>
      <c r="P608" s="365"/>
      <c r="Q608" s="365"/>
      <c r="R608" s="365"/>
      <c r="S608" s="365"/>
      <c r="T608" s="365"/>
      <c r="U608" s="365"/>
      <c r="V608" s="365"/>
      <c r="W608" s="365"/>
      <c r="X608" s="365"/>
      <c r="Y608" s="365"/>
      <c r="Z608" s="365"/>
      <c r="AA608" s="365"/>
      <c r="AB608" s="365"/>
      <c r="AC608" s="365"/>
      <c r="AD608" s="335">
        <v>2</v>
      </c>
      <c r="AE608" s="335"/>
      <c r="AF608" s="335"/>
      <c r="AG608" s="335"/>
      <c r="AH608" s="335"/>
      <c r="AI608" s="335"/>
      <c r="AJ608" s="335"/>
      <c r="AK608" s="335"/>
      <c r="AL608" s="335"/>
      <c r="AM608" s="335"/>
      <c r="AN608" s="335"/>
      <c r="AO608" s="335"/>
      <c r="AP608" s="335">
        <v>156</v>
      </c>
      <c r="AQ608" s="335"/>
      <c r="AR608" s="335"/>
      <c r="AS608" s="335"/>
      <c r="AT608" s="335"/>
      <c r="AU608" s="335"/>
      <c r="AV608" s="335"/>
      <c r="AW608" s="335"/>
      <c r="AX608" s="335"/>
      <c r="AY608" s="335"/>
      <c r="AZ608" s="335"/>
      <c r="BA608" s="335"/>
      <c r="BB608" s="335" t="s">
        <v>608</v>
      </c>
      <c r="BC608" s="335"/>
      <c r="BD608" s="335"/>
      <c r="BE608" s="335"/>
      <c r="BF608" s="335"/>
      <c r="BG608" s="335"/>
      <c r="BH608" s="335"/>
      <c r="BI608" s="335"/>
      <c r="BJ608" s="335"/>
      <c r="BK608" s="335"/>
      <c r="BL608" s="335"/>
      <c r="BM608" s="335"/>
      <c r="BN608" s="335"/>
      <c r="BO608" s="335"/>
      <c r="BP608" s="335"/>
      <c r="BQ608" s="335"/>
      <c r="BR608"/>
      <c r="BS608"/>
      <c r="BT608"/>
      <c r="BU608"/>
      <c r="BV608"/>
      <c r="BW608"/>
      <c r="BX608"/>
    </row>
    <row r="609" spans="1:76" s="4" customFormat="1" ht="15" customHeight="1">
      <c r="A609"/>
      <c r="B609" s="364"/>
      <c r="C609" s="366" t="s">
        <v>680</v>
      </c>
      <c r="D609" s="366"/>
      <c r="E609" s="366"/>
      <c r="F609" s="366"/>
      <c r="G609" s="366"/>
      <c r="H609" s="366"/>
      <c r="I609" s="366"/>
      <c r="J609" s="366"/>
      <c r="K609" s="366"/>
      <c r="L609" s="366"/>
      <c r="M609" s="366"/>
      <c r="N609" s="366"/>
      <c r="O609" s="366"/>
      <c r="P609" s="366"/>
      <c r="Q609" s="366"/>
      <c r="R609" s="366"/>
      <c r="S609" s="366"/>
      <c r="T609" s="366"/>
      <c r="U609" s="366"/>
      <c r="V609" s="366"/>
      <c r="W609" s="366"/>
      <c r="X609" s="366"/>
      <c r="Y609" s="366"/>
      <c r="Z609" s="366"/>
      <c r="AA609" s="366"/>
      <c r="AB609" s="366"/>
      <c r="AC609" s="366"/>
      <c r="AD609" s="338">
        <v>64</v>
      </c>
      <c r="AE609" s="338"/>
      <c r="AF609" s="338"/>
      <c r="AG609" s="338"/>
      <c r="AH609" s="338"/>
      <c r="AI609" s="338"/>
      <c r="AJ609" s="338"/>
      <c r="AK609" s="338"/>
      <c r="AL609" s="338"/>
      <c r="AM609" s="338"/>
      <c r="AN609" s="338"/>
      <c r="AO609" s="338"/>
      <c r="AP609" s="338">
        <v>268</v>
      </c>
      <c r="AQ609" s="338"/>
      <c r="AR609" s="338"/>
      <c r="AS609" s="338"/>
      <c r="AT609" s="338"/>
      <c r="AU609" s="338"/>
      <c r="AV609" s="338"/>
      <c r="AW609" s="338"/>
      <c r="AX609" s="338"/>
      <c r="AY609" s="338"/>
      <c r="AZ609" s="338"/>
      <c r="BA609" s="338"/>
      <c r="BB609" s="338">
        <v>383336</v>
      </c>
      <c r="BC609" s="338"/>
      <c r="BD609" s="338"/>
      <c r="BE609" s="338"/>
      <c r="BF609" s="338"/>
      <c r="BG609" s="338"/>
      <c r="BH609" s="338"/>
      <c r="BI609" s="338"/>
      <c r="BJ609" s="338"/>
      <c r="BK609" s="338"/>
      <c r="BL609" s="338"/>
      <c r="BM609" s="338"/>
      <c r="BN609" s="338"/>
      <c r="BO609" s="338"/>
      <c r="BP609" s="338"/>
      <c r="BQ609" s="338"/>
      <c r="BR609"/>
      <c r="BS609"/>
      <c r="BT609"/>
      <c r="BU609"/>
      <c r="BV609"/>
      <c r="BW609"/>
      <c r="BX609"/>
    </row>
    <row r="610" spans="1:76" s="4" customFormat="1" ht="15" customHeight="1">
      <c r="A610"/>
      <c r="B610" s="364"/>
      <c r="C610" s="366" t="s">
        <v>681</v>
      </c>
      <c r="D610" s="366"/>
      <c r="E610" s="366"/>
      <c r="F610" s="366"/>
      <c r="G610" s="366"/>
      <c r="H610" s="366"/>
      <c r="I610" s="366"/>
      <c r="J610" s="366"/>
      <c r="K610" s="366"/>
      <c r="L610" s="366"/>
      <c r="M610" s="366"/>
      <c r="N610" s="366"/>
      <c r="O610" s="366"/>
      <c r="P610" s="366"/>
      <c r="Q610" s="366"/>
      <c r="R610" s="366"/>
      <c r="S610" s="366"/>
      <c r="T610" s="366"/>
      <c r="U610" s="366"/>
      <c r="V610" s="366"/>
      <c r="W610" s="366"/>
      <c r="X610" s="366"/>
      <c r="Y610" s="366"/>
      <c r="Z610" s="366"/>
      <c r="AA610" s="366"/>
      <c r="AB610" s="366"/>
      <c r="AC610" s="366"/>
      <c r="AD610" s="338">
        <v>120</v>
      </c>
      <c r="AE610" s="338"/>
      <c r="AF610" s="338"/>
      <c r="AG610" s="338"/>
      <c r="AH610" s="338"/>
      <c r="AI610" s="338"/>
      <c r="AJ610" s="338"/>
      <c r="AK610" s="338"/>
      <c r="AL610" s="338"/>
      <c r="AM610" s="338"/>
      <c r="AN610" s="338"/>
      <c r="AO610" s="338"/>
      <c r="AP610" s="338">
        <v>990</v>
      </c>
      <c r="AQ610" s="338"/>
      <c r="AR610" s="338"/>
      <c r="AS610" s="338"/>
      <c r="AT610" s="338"/>
      <c r="AU610" s="338"/>
      <c r="AV610" s="338"/>
      <c r="AW610" s="338"/>
      <c r="AX610" s="338"/>
      <c r="AY610" s="338"/>
      <c r="AZ610" s="338"/>
      <c r="BA610" s="338"/>
      <c r="BB610" s="338">
        <v>1503621</v>
      </c>
      <c r="BC610" s="338"/>
      <c r="BD610" s="338"/>
      <c r="BE610" s="338"/>
      <c r="BF610" s="338"/>
      <c r="BG610" s="338"/>
      <c r="BH610" s="338"/>
      <c r="BI610" s="338"/>
      <c r="BJ610" s="338"/>
      <c r="BK610" s="338"/>
      <c r="BL610" s="338"/>
      <c r="BM610" s="338"/>
      <c r="BN610" s="338"/>
      <c r="BO610" s="338"/>
      <c r="BP610" s="338"/>
      <c r="BQ610" s="338"/>
      <c r="BR610"/>
      <c r="BS610"/>
      <c r="BT610"/>
      <c r="BU610"/>
      <c r="BV610"/>
      <c r="BW610"/>
      <c r="BX610"/>
    </row>
    <row r="611" spans="1:76" s="4" customFormat="1" ht="15" customHeight="1">
      <c r="A611"/>
      <c r="B611" s="364"/>
      <c r="C611" s="366" t="s">
        <v>682</v>
      </c>
      <c r="D611" s="366"/>
      <c r="E611" s="366"/>
      <c r="F611" s="366"/>
      <c r="G611" s="366"/>
      <c r="H611" s="366"/>
      <c r="I611" s="366"/>
      <c r="J611" s="366"/>
      <c r="K611" s="366"/>
      <c r="L611" s="366"/>
      <c r="M611" s="366"/>
      <c r="N611" s="366"/>
      <c r="O611" s="366"/>
      <c r="P611" s="366"/>
      <c r="Q611" s="366"/>
      <c r="R611" s="366"/>
      <c r="S611" s="366"/>
      <c r="T611" s="366"/>
      <c r="U611" s="366"/>
      <c r="V611" s="366"/>
      <c r="W611" s="366"/>
      <c r="X611" s="366"/>
      <c r="Y611" s="366"/>
      <c r="Z611" s="366"/>
      <c r="AA611" s="366"/>
      <c r="AB611" s="366"/>
      <c r="AC611" s="366"/>
      <c r="AD611" s="338">
        <v>56</v>
      </c>
      <c r="AE611" s="338"/>
      <c r="AF611" s="338"/>
      <c r="AG611" s="338"/>
      <c r="AH611" s="338"/>
      <c r="AI611" s="338"/>
      <c r="AJ611" s="338"/>
      <c r="AK611" s="338"/>
      <c r="AL611" s="338"/>
      <c r="AM611" s="338"/>
      <c r="AN611" s="338"/>
      <c r="AO611" s="338"/>
      <c r="AP611" s="338">
        <v>283</v>
      </c>
      <c r="AQ611" s="338"/>
      <c r="AR611" s="338"/>
      <c r="AS611" s="338"/>
      <c r="AT611" s="338"/>
      <c r="AU611" s="338"/>
      <c r="AV611" s="338"/>
      <c r="AW611" s="338"/>
      <c r="AX611" s="338"/>
      <c r="AY611" s="338"/>
      <c r="AZ611" s="338"/>
      <c r="BA611" s="338"/>
      <c r="BB611" s="338" t="s">
        <v>608</v>
      </c>
      <c r="BC611" s="338"/>
      <c r="BD611" s="338"/>
      <c r="BE611" s="338"/>
      <c r="BF611" s="338"/>
      <c r="BG611" s="338"/>
      <c r="BH611" s="338"/>
      <c r="BI611" s="338"/>
      <c r="BJ611" s="338"/>
      <c r="BK611" s="338"/>
      <c r="BL611" s="338"/>
      <c r="BM611" s="338"/>
      <c r="BN611" s="338"/>
      <c r="BO611" s="338"/>
      <c r="BP611" s="338"/>
      <c r="BQ611" s="338"/>
      <c r="BR611"/>
      <c r="BS611"/>
      <c r="BT611"/>
      <c r="BU611"/>
      <c r="BV611"/>
      <c r="BW611"/>
      <c r="BX611"/>
    </row>
    <row r="612" spans="1:76" s="4" customFormat="1" ht="15" customHeight="1">
      <c r="A612"/>
      <c r="B612" s="364"/>
      <c r="C612" s="366" t="s">
        <v>683</v>
      </c>
      <c r="D612" s="366"/>
      <c r="E612" s="366"/>
      <c r="F612" s="366"/>
      <c r="G612" s="366"/>
      <c r="H612" s="366"/>
      <c r="I612" s="366"/>
      <c r="J612" s="366"/>
      <c r="K612" s="366"/>
      <c r="L612" s="366"/>
      <c r="M612" s="366"/>
      <c r="N612" s="366"/>
      <c r="O612" s="366"/>
      <c r="P612" s="366"/>
      <c r="Q612" s="366"/>
      <c r="R612" s="366"/>
      <c r="S612" s="366"/>
      <c r="T612" s="366"/>
      <c r="U612" s="366"/>
      <c r="V612" s="366"/>
      <c r="W612" s="366"/>
      <c r="X612" s="366"/>
      <c r="Y612" s="366"/>
      <c r="Z612" s="366"/>
      <c r="AA612" s="366"/>
      <c r="AB612" s="366"/>
      <c r="AC612" s="366"/>
      <c r="AD612" s="338">
        <v>173</v>
      </c>
      <c r="AE612" s="338"/>
      <c r="AF612" s="338"/>
      <c r="AG612" s="338"/>
      <c r="AH612" s="338"/>
      <c r="AI612" s="338"/>
      <c r="AJ612" s="338"/>
      <c r="AK612" s="338"/>
      <c r="AL612" s="338"/>
      <c r="AM612" s="338"/>
      <c r="AN612" s="338"/>
      <c r="AO612" s="338"/>
      <c r="AP612" s="338">
        <v>905</v>
      </c>
      <c r="AQ612" s="338"/>
      <c r="AR612" s="338"/>
      <c r="AS612" s="338"/>
      <c r="AT612" s="338"/>
      <c r="AU612" s="338"/>
      <c r="AV612" s="338"/>
      <c r="AW612" s="338"/>
      <c r="AX612" s="338"/>
      <c r="AY612" s="338"/>
      <c r="AZ612" s="338"/>
      <c r="BA612" s="338"/>
      <c r="BB612" s="338">
        <v>1729569</v>
      </c>
      <c r="BC612" s="338"/>
      <c r="BD612" s="338"/>
      <c r="BE612" s="338"/>
      <c r="BF612" s="338"/>
      <c r="BG612" s="338"/>
      <c r="BH612" s="338"/>
      <c r="BI612" s="338"/>
      <c r="BJ612" s="338"/>
      <c r="BK612" s="338"/>
      <c r="BL612" s="338"/>
      <c r="BM612" s="338"/>
      <c r="BN612" s="338"/>
      <c r="BO612" s="338"/>
      <c r="BP612" s="338"/>
      <c r="BQ612" s="338"/>
      <c r="BR612"/>
      <c r="BS612"/>
      <c r="BT612"/>
      <c r="BU612"/>
      <c r="BV612"/>
      <c r="BW612"/>
      <c r="BX612"/>
    </row>
    <row r="613" spans="1:76" s="4" customFormat="1" ht="15" customHeight="1">
      <c r="A613"/>
      <c r="B613" s="367"/>
      <c r="C613" s="368" t="s">
        <v>684</v>
      </c>
      <c r="D613" s="368"/>
      <c r="E613" s="368"/>
      <c r="F613" s="368"/>
      <c r="G613" s="368"/>
      <c r="H613" s="368"/>
      <c r="I613" s="368"/>
      <c r="J613" s="368"/>
      <c r="K613" s="368"/>
      <c r="L613" s="368"/>
      <c r="M613" s="368"/>
      <c r="N613" s="368"/>
      <c r="O613" s="368"/>
      <c r="P613" s="368"/>
      <c r="Q613" s="368"/>
      <c r="R613" s="368"/>
      <c r="S613" s="368"/>
      <c r="T613" s="368"/>
      <c r="U613" s="368"/>
      <c r="V613" s="368"/>
      <c r="W613" s="368"/>
      <c r="X613" s="368"/>
      <c r="Y613" s="368"/>
      <c r="Z613" s="368"/>
      <c r="AA613" s="368"/>
      <c r="AB613" s="368"/>
      <c r="AC613" s="368"/>
      <c r="AD613" s="339">
        <v>22</v>
      </c>
      <c r="AE613" s="339"/>
      <c r="AF613" s="339"/>
      <c r="AG613" s="339"/>
      <c r="AH613" s="339"/>
      <c r="AI613" s="339"/>
      <c r="AJ613" s="339"/>
      <c r="AK613" s="339"/>
      <c r="AL613" s="339"/>
      <c r="AM613" s="339"/>
      <c r="AN613" s="339"/>
      <c r="AO613" s="339"/>
      <c r="AP613" s="339">
        <v>178</v>
      </c>
      <c r="AQ613" s="339"/>
      <c r="AR613" s="339"/>
      <c r="AS613" s="339"/>
      <c r="AT613" s="339"/>
      <c r="AU613" s="339"/>
      <c r="AV613" s="339"/>
      <c r="AW613" s="339"/>
      <c r="AX613" s="339"/>
      <c r="AY613" s="339"/>
      <c r="AZ613" s="339"/>
      <c r="BA613" s="339"/>
      <c r="BB613" s="339">
        <v>331114</v>
      </c>
      <c r="BC613" s="339"/>
      <c r="BD613" s="339"/>
      <c r="BE613" s="339"/>
      <c r="BF613" s="339"/>
      <c r="BG613" s="339"/>
      <c r="BH613" s="339"/>
      <c r="BI613" s="339"/>
      <c r="BJ613" s="339"/>
      <c r="BK613" s="339"/>
      <c r="BL613" s="339"/>
      <c r="BM613" s="339"/>
      <c r="BN613" s="339"/>
      <c r="BO613" s="339"/>
      <c r="BP613" s="339"/>
      <c r="BQ613" s="339"/>
      <c r="BR613"/>
      <c r="BS613"/>
      <c r="BT613"/>
      <c r="BU613"/>
      <c r="BV613"/>
      <c r="BW613"/>
      <c r="BX613"/>
    </row>
    <row r="614" spans="1:76" s="4" customFormat="1" ht="15" customHeight="1">
      <c r="A614"/>
      <c r="B614" s="369"/>
      <c r="C614" s="369"/>
      <c r="D614" s="369"/>
      <c r="E614" s="369"/>
      <c r="F614" s="369"/>
      <c r="G614" s="369"/>
      <c r="H614" s="369"/>
      <c r="I614" s="369"/>
      <c r="J614" s="369"/>
      <c r="K614" s="369"/>
      <c r="L614" s="369"/>
      <c r="M614" s="369"/>
      <c r="N614" s="369"/>
      <c r="O614" s="369"/>
      <c r="P614" s="369"/>
      <c r="Q614" s="369"/>
      <c r="R614" s="369"/>
      <c r="S614" s="369"/>
      <c r="T614" s="369"/>
      <c r="U614" s="369"/>
      <c r="V614" s="369"/>
      <c r="W614" s="369"/>
      <c r="X614" s="369"/>
      <c r="Y614" s="369"/>
      <c r="Z614" s="369"/>
      <c r="AA614" s="369"/>
      <c r="AB614" s="369"/>
      <c r="AC614" s="369"/>
      <c r="AD614" s="369"/>
      <c r="AE614" s="369"/>
      <c r="AF614" s="369"/>
      <c r="AG614" s="369"/>
      <c r="AH614" s="369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 s="52" t="s">
        <v>668</v>
      </c>
      <c r="BR614"/>
      <c r="BS614"/>
      <c r="BT614"/>
      <c r="BU614"/>
      <c r="BV614"/>
      <c r="BW614"/>
      <c r="BX614"/>
    </row>
    <row r="615" spans="1:76" s="4" customFormat="1" ht="1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</row>
    <row r="616" spans="1:76" s="4" customFormat="1" ht="15" customHeight="1">
      <c r="A616" s="4" t="s">
        <v>685</v>
      </c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</row>
    <row r="617" spans="1:76" s="4" customFormat="1" ht="1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</row>
    <row r="618" spans="1:76" s="4" customFormat="1" ht="15" customHeight="1">
      <c r="A618" s="4" t="s">
        <v>686</v>
      </c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 s="370" t="s">
        <v>687</v>
      </c>
      <c r="BR618"/>
      <c r="BS618"/>
      <c r="BT618"/>
      <c r="BU618"/>
      <c r="BV618"/>
      <c r="BW618"/>
      <c r="BX618"/>
    </row>
    <row r="619" spans="1:76" s="4" customFormat="1" ht="3.7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 s="4">
        <v>223.5</v>
      </c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</row>
    <row r="620" spans="1:76" s="4" customFormat="1" ht="15" customHeight="1">
      <c r="A620"/>
      <c r="B620" s="371"/>
      <c r="C620" s="371"/>
      <c r="D620" s="371"/>
      <c r="E620" s="371"/>
      <c r="F620" s="371"/>
      <c r="G620" s="371"/>
      <c r="H620" s="371"/>
      <c r="I620" s="371"/>
      <c r="J620" s="371"/>
      <c r="K620" s="371"/>
      <c r="L620" s="371"/>
      <c r="M620" s="371"/>
      <c r="N620" s="5" t="s">
        <v>688</v>
      </c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23" t="s">
        <v>689</v>
      </c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/>
      <c r="BS620"/>
      <c r="BT620"/>
      <c r="BU620"/>
      <c r="BV620"/>
      <c r="BW620"/>
      <c r="BX620"/>
    </row>
    <row r="621" spans="1:76" s="4" customFormat="1" ht="15" customHeight="1">
      <c r="A621"/>
      <c r="B621" s="371"/>
      <c r="C621" s="371"/>
      <c r="D621" s="371"/>
      <c r="E621" s="371"/>
      <c r="F621" s="371"/>
      <c r="G621" s="371"/>
      <c r="H621" s="371"/>
      <c r="I621" s="371"/>
      <c r="J621" s="371"/>
      <c r="K621" s="371"/>
      <c r="L621" s="371"/>
      <c r="M621" s="371"/>
      <c r="N621" s="5" t="s">
        <v>532</v>
      </c>
      <c r="O621" s="5"/>
      <c r="P621" s="5"/>
      <c r="Q621" s="5"/>
      <c r="R621" s="5"/>
      <c r="S621" s="5"/>
      <c r="T621" s="5"/>
      <c r="U621" s="5"/>
      <c r="V621" s="5" t="s">
        <v>533</v>
      </c>
      <c r="W621" s="5"/>
      <c r="X621" s="5"/>
      <c r="Y621" s="5"/>
      <c r="Z621" s="5"/>
      <c r="AA621" s="5"/>
      <c r="AB621" s="5"/>
      <c r="AC621" s="5"/>
      <c r="AD621" s="5" t="s">
        <v>690</v>
      </c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 t="s">
        <v>532</v>
      </c>
      <c r="AQ621" s="5"/>
      <c r="AR621" s="5"/>
      <c r="AS621" s="5"/>
      <c r="AT621" s="5"/>
      <c r="AU621" s="5"/>
      <c r="AV621" s="5"/>
      <c r="AW621" s="5"/>
      <c r="AX621" s="5" t="s">
        <v>533</v>
      </c>
      <c r="AY621" s="5"/>
      <c r="AZ621" s="5"/>
      <c r="BA621" s="5"/>
      <c r="BB621" s="5"/>
      <c r="BC621" s="5"/>
      <c r="BD621" s="5"/>
      <c r="BE621" s="5"/>
      <c r="BF621" s="5" t="s">
        <v>690</v>
      </c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/>
      <c r="BS621"/>
      <c r="BT621"/>
      <c r="BU621"/>
      <c r="BV621"/>
      <c r="BW621"/>
      <c r="BX621"/>
    </row>
    <row r="622" spans="1:77" s="4" customFormat="1" ht="15" customHeight="1">
      <c r="A622"/>
      <c r="B622" s="5" t="s">
        <v>105</v>
      </c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340">
        <f>SUM(N623:U641)</f>
        <v>87</v>
      </c>
      <c r="O622" s="340"/>
      <c r="P622" s="340"/>
      <c r="Q622" s="340"/>
      <c r="R622" s="340"/>
      <c r="S622" s="340"/>
      <c r="T622" s="340"/>
      <c r="U622" s="340"/>
      <c r="V622" s="340">
        <v>3026</v>
      </c>
      <c r="W622" s="340"/>
      <c r="X622" s="340"/>
      <c r="Y622" s="340"/>
      <c r="Z622" s="340"/>
      <c r="AA622" s="340"/>
      <c r="AB622" s="340"/>
      <c r="AC622" s="340"/>
      <c r="AD622" s="340">
        <v>6490619</v>
      </c>
      <c r="AE622" s="340"/>
      <c r="AF622" s="340"/>
      <c r="AG622" s="340"/>
      <c r="AH622" s="340"/>
      <c r="AI622" s="340"/>
      <c r="AJ622" s="340"/>
      <c r="AK622" s="340"/>
      <c r="AL622" s="340"/>
      <c r="AM622" s="340"/>
      <c r="AN622" s="340"/>
      <c r="AO622" s="340"/>
      <c r="AP622" s="340">
        <f>SUM(AP623:AW641)</f>
        <v>85</v>
      </c>
      <c r="AQ622" s="340"/>
      <c r="AR622" s="340"/>
      <c r="AS622" s="340"/>
      <c r="AT622" s="340"/>
      <c r="AU622" s="340"/>
      <c r="AV622" s="340"/>
      <c r="AW622" s="340"/>
      <c r="AX622" s="340">
        <f>SUM(AX623:BE641)</f>
        <v>3026</v>
      </c>
      <c r="AY622" s="340"/>
      <c r="AZ622" s="340"/>
      <c r="BA622" s="340"/>
      <c r="BB622" s="340"/>
      <c r="BC622" s="340"/>
      <c r="BD622" s="340"/>
      <c r="BE622" s="340"/>
      <c r="BF622" s="340">
        <v>6508191</v>
      </c>
      <c r="BG622" s="340"/>
      <c r="BH622" s="340"/>
      <c r="BI622" s="340"/>
      <c r="BJ622" s="340"/>
      <c r="BK622" s="340"/>
      <c r="BL622" s="340"/>
      <c r="BM622" s="340"/>
      <c r="BN622" s="340"/>
      <c r="BO622" s="340"/>
      <c r="BP622" s="340"/>
      <c r="BQ622" s="340"/>
      <c r="BR622"/>
      <c r="BS622"/>
      <c r="BT622"/>
      <c r="BU622"/>
      <c r="BV622"/>
      <c r="BW622"/>
      <c r="BX622"/>
      <c r="BY622" s="372"/>
    </row>
    <row r="623" spans="1:77" s="4" customFormat="1" ht="15" customHeight="1">
      <c r="A623"/>
      <c r="B623" s="373" t="s">
        <v>691</v>
      </c>
      <c r="C623" s="373"/>
      <c r="D623" s="373"/>
      <c r="E623" s="373"/>
      <c r="F623" s="373"/>
      <c r="G623" s="373"/>
      <c r="H623" s="373"/>
      <c r="I623" s="373"/>
      <c r="J623" s="373"/>
      <c r="K623" s="373"/>
      <c r="L623" s="373"/>
      <c r="M623" s="373"/>
      <c r="N623" s="335">
        <v>13</v>
      </c>
      <c r="O623" s="335"/>
      <c r="P623" s="335"/>
      <c r="Q623" s="335"/>
      <c r="R623" s="335"/>
      <c r="S623" s="335"/>
      <c r="T623" s="335"/>
      <c r="U623" s="335"/>
      <c r="V623" s="335">
        <v>266</v>
      </c>
      <c r="W623" s="335"/>
      <c r="X623" s="335"/>
      <c r="Y623" s="335"/>
      <c r="Z623" s="335"/>
      <c r="AA623" s="335"/>
      <c r="AB623" s="335"/>
      <c r="AC623" s="335"/>
      <c r="AD623" s="335">
        <v>526326</v>
      </c>
      <c r="AE623" s="335"/>
      <c r="AF623" s="335"/>
      <c r="AG623" s="335"/>
      <c r="AH623" s="335"/>
      <c r="AI623" s="335"/>
      <c r="AJ623" s="335"/>
      <c r="AK623" s="335"/>
      <c r="AL623" s="335"/>
      <c r="AM623" s="335"/>
      <c r="AN623" s="335"/>
      <c r="AO623" s="335"/>
      <c r="AP623" s="335">
        <v>13</v>
      </c>
      <c r="AQ623" s="335"/>
      <c r="AR623" s="335"/>
      <c r="AS623" s="335"/>
      <c r="AT623" s="335"/>
      <c r="AU623" s="335"/>
      <c r="AV623" s="335"/>
      <c r="AW623" s="335"/>
      <c r="AX623" s="335">
        <v>266</v>
      </c>
      <c r="AY623" s="335"/>
      <c r="AZ623" s="335"/>
      <c r="BA623" s="335"/>
      <c r="BB623" s="335"/>
      <c r="BC623" s="335"/>
      <c r="BD623" s="335"/>
      <c r="BE623" s="335"/>
      <c r="BF623" s="335">
        <v>468981</v>
      </c>
      <c r="BG623" s="335"/>
      <c r="BH623" s="335"/>
      <c r="BI623" s="335"/>
      <c r="BJ623" s="335"/>
      <c r="BK623" s="335"/>
      <c r="BL623" s="335"/>
      <c r="BM623" s="335"/>
      <c r="BN623" s="335"/>
      <c r="BO623" s="335"/>
      <c r="BP623" s="335"/>
      <c r="BQ623" s="335"/>
      <c r="BR623"/>
      <c r="BS623"/>
      <c r="BT623"/>
      <c r="BU623"/>
      <c r="BV623"/>
      <c r="BW623"/>
      <c r="BX623"/>
      <c r="BY623" s="372"/>
    </row>
    <row r="624" spans="1:77" s="4" customFormat="1" ht="15" customHeight="1">
      <c r="A624"/>
      <c r="B624" s="374" t="s">
        <v>692</v>
      </c>
      <c r="C624" s="374"/>
      <c r="D624" s="374"/>
      <c r="E624" s="374"/>
      <c r="F624" s="374"/>
      <c r="G624" s="374"/>
      <c r="H624" s="374"/>
      <c r="I624" s="374"/>
      <c r="J624" s="374"/>
      <c r="K624" s="374"/>
      <c r="L624" s="374"/>
      <c r="M624" s="374"/>
      <c r="N624" s="338">
        <v>1</v>
      </c>
      <c r="O624" s="338"/>
      <c r="P624" s="338"/>
      <c r="Q624" s="338"/>
      <c r="R624" s="338"/>
      <c r="S624" s="338"/>
      <c r="T624" s="338"/>
      <c r="U624" s="338"/>
      <c r="V624" s="338">
        <v>12</v>
      </c>
      <c r="W624" s="338"/>
      <c r="X624" s="338"/>
      <c r="Y624" s="338"/>
      <c r="Z624" s="338"/>
      <c r="AA624" s="338"/>
      <c r="AB624" s="338"/>
      <c r="AC624" s="338"/>
      <c r="AD624" s="338" t="s">
        <v>608</v>
      </c>
      <c r="AE624" s="338"/>
      <c r="AF624" s="338"/>
      <c r="AG624" s="338"/>
      <c r="AH624" s="338"/>
      <c r="AI624" s="338"/>
      <c r="AJ624" s="338"/>
      <c r="AK624" s="338"/>
      <c r="AL624" s="338"/>
      <c r="AM624" s="338"/>
      <c r="AN624" s="338"/>
      <c r="AO624" s="338"/>
      <c r="AP624" s="338">
        <v>1</v>
      </c>
      <c r="AQ624" s="338"/>
      <c r="AR624" s="338"/>
      <c r="AS624" s="338"/>
      <c r="AT624" s="338"/>
      <c r="AU624" s="338"/>
      <c r="AV624" s="338"/>
      <c r="AW624" s="338"/>
      <c r="AX624" s="338">
        <v>12</v>
      </c>
      <c r="AY624" s="338"/>
      <c r="AZ624" s="338"/>
      <c r="BA624" s="338"/>
      <c r="BB624" s="338"/>
      <c r="BC624" s="338"/>
      <c r="BD624" s="338"/>
      <c r="BE624" s="338"/>
      <c r="BF624" s="338" t="s">
        <v>608</v>
      </c>
      <c r="BG624" s="338"/>
      <c r="BH624" s="338"/>
      <c r="BI624" s="338"/>
      <c r="BJ624" s="338"/>
      <c r="BK624" s="338"/>
      <c r="BL624" s="338"/>
      <c r="BM624" s="338"/>
      <c r="BN624" s="338"/>
      <c r="BO624" s="338"/>
      <c r="BP624" s="338"/>
      <c r="BQ624" s="338"/>
      <c r="BR624"/>
      <c r="BS624"/>
      <c r="BT624"/>
      <c r="BU624"/>
      <c r="BV624"/>
      <c r="BW624"/>
      <c r="BX624"/>
      <c r="BY624" s="372"/>
    </row>
    <row r="625" spans="1:77" s="4" customFormat="1" ht="15" customHeight="1">
      <c r="A625"/>
      <c r="B625" s="374" t="s">
        <v>693</v>
      </c>
      <c r="C625" s="374"/>
      <c r="D625" s="374"/>
      <c r="E625" s="374"/>
      <c r="F625" s="374"/>
      <c r="G625" s="374"/>
      <c r="H625" s="374"/>
      <c r="I625" s="374"/>
      <c r="J625" s="374"/>
      <c r="K625" s="374"/>
      <c r="L625" s="374"/>
      <c r="M625" s="374"/>
      <c r="N625" s="338">
        <v>4</v>
      </c>
      <c r="O625" s="338"/>
      <c r="P625" s="338"/>
      <c r="Q625" s="338"/>
      <c r="R625" s="338"/>
      <c r="S625" s="338"/>
      <c r="T625" s="338"/>
      <c r="U625" s="338"/>
      <c r="V625" s="338">
        <v>314</v>
      </c>
      <c r="W625" s="338"/>
      <c r="X625" s="338"/>
      <c r="Y625" s="338"/>
      <c r="Z625" s="338"/>
      <c r="AA625" s="338"/>
      <c r="AB625" s="338"/>
      <c r="AC625" s="338"/>
      <c r="AD625" s="338">
        <v>169618</v>
      </c>
      <c r="AE625" s="338"/>
      <c r="AF625" s="338"/>
      <c r="AG625" s="338"/>
      <c r="AH625" s="338"/>
      <c r="AI625" s="338"/>
      <c r="AJ625" s="338"/>
      <c r="AK625" s="338"/>
      <c r="AL625" s="338"/>
      <c r="AM625" s="338"/>
      <c r="AN625" s="338"/>
      <c r="AO625" s="338"/>
      <c r="AP625" s="338">
        <v>4</v>
      </c>
      <c r="AQ625" s="338"/>
      <c r="AR625" s="338"/>
      <c r="AS625" s="338"/>
      <c r="AT625" s="338"/>
      <c r="AU625" s="338"/>
      <c r="AV625" s="338"/>
      <c r="AW625" s="338"/>
      <c r="AX625" s="338">
        <v>314</v>
      </c>
      <c r="AY625" s="338"/>
      <c r="AZ625" s="338"/>
      <c r="BA625" s="338"/>
      <c r="BB625" s="338"/>
      <c r="BC625" s="338"/>
      <c r="BD625" s="338"/>
      <c r="BE625" s="338"/>
      <c r="BF625" s="338">
        <v>175818</v>
      </c>
      <c r="BG625" s="338"/>
      <c r="BH625" s="338"/>
      <c r="BI625" s="338"/>
      <c r="BJ625" s="338"/>
      <c r="BK625" s="338"/>
      <c r="BL625" s="338"/>
      <c r="BM625" s="338"/>
      <c r="BN625" s="338"/>
      <c r="BO625" s="338"/>
      <c r="BP625" s="338"/>
      <c r="BQ625" s="338"/>
      <c r="BR625"/>
      <c r="BS625"/>
      <c r="BT625"/>
      <c r="BU625"/>
      <c r="BV625"/>
      <c r="BW625"/>
      <c r="BX625"/>
      <c r="BY625" s="372"/>
    </row>
    <row r="626" spans="1:77" s="4" customFormat="1" ht="15" customHeight="1">
      <c r="A626"/>
      <c r="B626" s="374" t="s">
        <v>694</v>
      </c>
      <c r="C626" s="374"/>
      <c r="D626" s="374"/>
      <c r="E626" s="374"/>
      <c r="F626" s="374"/>
      <c r="G626" s="374"/>
      <c r="H626" s="374"/>
      <c r="I626" s="374"/>
      <c r="J626" s="374"/>
      <c r="K626" s="374"/>
      <c r="L626" s="374"/>
      <c r="M626" s="374"/>
      <c r="N626" s="338">
        <v>1</v>
      </c>
      <c r="O626" s="338"/>
      <c r="P626" s="338"/>
      <c r="Q626" s="338"/>
      <c r="R626" s="338"/>
      <c r="S626" s="338"/>
      <c r="T626" s="338"/>
      <c r="U626" s="338"/>
      <c r="V626" s="338">
        <v>19</v>
      </c>
      <c r="W626" s="338"/>
      <c r="X626" s="338"/>
      <c r="Y626" s="338"/>
      <c r="Z626" s="338"/>
      <c r="AA626" s="338"/>
      <c r="AB626" s="338"/>
      <c r="AC626" s="338"/>
      <c r="AD626" s="338" t="s">
        <v>608</v>
      </c>
      <c r="AE626" s="338"/>
      <c r="AF626" s="338"/>
      <c r="AG626" s="338"/>
      <c r="AH626" s="338"/>
      <c r="AI626" s="338"/>
      <c r="AJ626" s="338"/>
      <c r="AK626" s="338"/>
      <c r="AL626" s="338"/>
      <c r="AM626" s="338"/>
      <c r="AN626" s="338"/>
      <c r="AO626" s="338"/>
      <c r="AP626" s="338">
        <v>1</v>
      </c>
      <c r="AQ626" s="338"/>
      <c r="AR626" s="338"/>
      <c r="AS626" s="338"/>
      <c r="AT626" s="338"/>
      <c r="AU626" s="338"/>
      <c r="AV626" s="338"/>
      <c r="AW626" s="338"/>
      <c r="AX626" s="338">
        <v>19</v>
      </c>
      <c r="AY626" s="338"/>
      <c r="AZ626" s="338"/>
      <c r="BA626" s="338"/>
      <c r="BB626" s="338"/>
      <c r="BC626" s="338"/>
      <c r="BD626" s="338"/>
      <c r="BE626" s="338"/>
      <c r="BF626" s="338" t="s">
        <v>608</v>
      </c>
      <c r="BG626" s="338"/>
      <c r="BH626" s="338"/>
      <c r="BI626" s="338"/>
      <c r="BJ626" s="338"/>
      <c r="BK626" s="338"/>
      <c r="BL626" s="338"/>
      <c r="BM626" s="338"/>
      <c r="BN626" s="338"/>
      <c r="BO626" s="338"/>
      <c r="BP626" s="338"/>
      <c r="BQ626" s="338"/>
      <c r="BR626"/>
      <c r="BS626"/>
      <c r="BT626"/>
      <c r="BU626"/>
      <c r="BV626"/>
      <c r="BW626"/>
      <c r="BX626"/>
      <c r="BY626" s="372"/>
    </row>
    <row r="627" spans="1:77" s="4" customFormat="1" ht="15" customHeight="1">
      <c r="A627"/>
      <c r="B627" s="374" t="s">
        <v>695</v>
      </c>
      <c r="C627" s="374"/>
      <c r="D627" s="374"/>
      <c r="E627" s="374"/>
      <c r="F627" s="374"/>
      <c r="G627" s="374"/>
      <c r="H627" s="374"/>
      <c r="I627" s="374"/>
      <c r="J627" s="374"/>
      <c r="K627" s="374"/>
      <c r="L627" s="374"/>
      <c r="M627" s="374"/>
      <c r="N627" s="338">
        <v>1</v>
      </c>
      <c r="O627" s="338"/>
      <c r="P627" s="338"/>
      <c r="Q627" s="338"/>
      <c r="R627" s="338"/>
      <c r="S627" s="338"/>
      <c r="T627" s="338"/>
      <c r="U627" s="338"/>
      <c r="V627" s="338">
        <v>12</v>
      </c>
      <c r="W627" s="338"/>
      <c r="X627" s="338"/>
      <c r="Y627" s="338"/>
      <c r="Z627" s="338"/>
      <c r="AA627" s="338"/>
      <c r="AB627" s="338"/>
      <c r="AC627" s="338"/>
      <c r="AD627" s="338" t="s">
        <v>608</v>
      </c>
      <c r="AE627" s="338"/>
      <c r="AF627" s="338"/>
      <c r="AG627" s="338"/>
      <c r="AH627" s="338"/>
      <c r="AI627" s="338"/>
      <c r="AJ627" s="338"/>
      <c r="AK627" s="338"/>
      <c r="AL627" s="338"/>
      <c r="AM627" s="338"/>
      <c r="AN627" s="338"/>
      <c r="AO627" s="338"/>
      <c r="AP627" s="338">
        <v>1</v>
      </c>
      <c r="AQ627" s="338"/>
      <c r="AR627" s="338"/>
      <c r="AS627" s="338"/>
      <c r="AT627" s="338"/>
      <c r="AU627" s="338"/>
      <c r="AV627" s="338"/>
      <c r="AW627" s="338"/>
      <c r="AX627" s="338">
        <v>12</v>
      </c>
      <c r="AY627" s="338"/>
      <c r="AZ627" s="338"/>
      <c r="BA627" s="338"/>
      <c r="BB627" s="338"/>
      <c r="BC627" s="338"/>
      <c r="BD627" s="338"/>
      <c r="BE627" s="338"/>
      <c r="BF627" s="338" t="s">
        <v>608</v>
      </c>
      <c r="BG627" s="338"/>
      <c r="BH627" s="338"/>
      <c r="BI627" s="338"/>
      <c r="BJ627" s="338"/>
      <c r="BK627" s="338"/>
      <c r="BL627" s="338"/>
      <c r="BM627" s="338"/>
      <c r="BN627" s="338"/>
      <c r="BO627" s="338"/>
      <c r="BP627" s="338"/>
      <c r="BQ627" s="338"/>
      <c r="BR627"/>
      <c r="BS627"/>
      <c r="BT627"/>
      <c r="BU627"/>
      <c r="BV627"/>
      <c r="BW627"/>
      <c r="BX627"/>
      <c r="BY627" s="372"/>
    </row>
    <row r="628" spans="1:77" s="4" customFormat="1" ht="15" customHeight="1">
      <c r="A628"/>
      <c r="B628" s="374" t="s">
        <v>696</v>
      </c>
      <c r="C628" s="374"/>
      <c r="D628" s="374"/>
      <c r="E628" s="374"/>
      <c r="F628" s="374"/>
      <c r="G628" s="374"/>
      <c r="H628" s="374"/>
      <c r="I628" s="374"/>
      <c r="J628" s="374"/>
      <c r="K628" s="374"/>
      <c r="L628" s="374"/>
      <c r="M628" s="374"/>
      <c r="N628" s="338">
        <v>3</v>
      </c>
      <c r="O628" s="338"/>
      <c r="P628" s="338"/>
      <c r="Q628" s="338"/>
      <c r="R628" s="338"/>
      <c r="S628" s="338"/>
      <c r="T628" s="338"/>
      <c r="U628" s="338"/>
      <c r="V628" s="338">
        <v>28</v>
      </c>
      <c r="W628" s="338"/>
      <c r="X628" s="338"/>
      <c r="Y628" s="338"/>
      <c r="Z628" s="338"/>
      <c r="AA628" s="338"/>
      <c r="AB628" s="338"/>
      <c r="AC628" s="338"/>
      <c r="AD628" s="338">
        <v>31597</v>
      </c>
      <c r="AE628" s="338"/>
      <c r="AF628" s="338"/>
      <c r="AG628" s="338"/>
      <c r="AH628" s="338"/>
      <c r="AI628" s="338"/>
      <c r="AJ628" s="338"/>
      <c r="AK628" s="338"/>
      <c r="AL628" s="338"/>
      <c r="AM628" s="338"/>
      <c r="AN628" s="338"/>
      <c r="AO628" s="338"/>
      <c r="AP628" s="338">
        <v>3</v>
      </c>
      <c r="AQ628" s="338"/>
      <c r="AR628" s="338"/>
      <c r="AS628" s="338"/>
      <c r="AT628" s="338"/>
      <c r="AU628" s="338"/>
      <c r="AV628" s="338"/>
      <c r="AW628" s="338"/>
      <c r="AX628" s="338">
        <v>28</v>
      </c>
      <c r="AY628" s="338"/>
      <c r="AZ628" s="338"/>
      <c r="BA628" s="338"/>
      <c r="BB628" s="338"/>
      <c r="BC628" s="338"/>
      <c r="BD628" s="338"/>
      <c r="BE628" s="338"/>
      <c r="BF628" s="338">
        <v>30850</v>
      </c>
      <c r="BG628" s="338"/>
      <c r="BH628" s="338"/>
      <c r="BI628" s="338"/>
      <c r="BJ628" s="338"/>
      <c r="BK628" s="338"/>
      <c r="BL628" s="338"/>
      <c r="BM628" s="338"/>
      <c r="BN628" s="338"/>
      <c r="BO628" s="338"/>
      <c r="BP628" s="338"/>
      <c r="BQ628" s="338"/>
      <c r="BR628"/>
      <c r="BS628"/>
      <c r="BT628"/>
      <c r="BU628"/>
      <c r="BV628"/>
      <c r="BW628"/>
      <c r="BX628"/>
      <c r="BY628" s="372"/>
    </row>
    <row r="629" spans="1:77" s="4" customFormat="1" ht="15" customHeight="1">
      <c r="A629"/>
      <c r="B629" s="374" t="s">
        <v>697</v>
      </c>
      <c r="C629" s="374"/>
      <c r="D629" s="374"/>
      <c r="E629" s="374"/>
      <c r="F629" s="374"/>
      <c r="G629" s="374"/>
      <c r="H629" s="374"/>
      <c r="I629" s="374"/>
      <c r="J629" s="374"/>
      <c r="K629" s="374"/>
      <c r="L629" s="374"/>
      <c r="M629" s="374"/>
      <c r="N629" s="338">
        <v>2</v>
      </c>
      <c r="O629" s="338"/>
      <c r="P629" s="338"/>
      <c r="Q629" s="338"/>
      <c r="R629" s="338"/>
      <c r="S629" s="338"/>
      <c r="T629" s="338"/>
      <c r="U629" s="338"/>
      <c r="V629" s="338">
        <v>21</v>
      </c>
      <c r="W629" s="338"/>
      <c r="X629" s="338"/>
      <c r="Y629" s="338"/>
      <c r="Z629" s="338"/>
      <c r="AA629" s="338"/>
      <c r="AB629" s="338"/>
      <c r="AC629" s="338"/>
      <c r="AD629" s="338" t="s">
        <v>608</v>
      </c>
      <c r="AE629" s="338"/>
      <c r="AF629" s="338"/>
      <c r="AG629" s="338"/>
      <c r="AH629" s="338"/>
      <c r="AI629" s="338"/>
      <c r="AJ629" s="338"/>
      <c r="AK629" s="338"/>
      <c r="AL629" s="338"/>
      <c r="AM629" s="338"/>
      <c r="AN629" s="338"/>
      <c r="AO629" s="338"/>
      <c r="AP629" s="338">
        <v>2</v>
      </c>
      <c r="AQ629" s="338"/>
      <c r="AR629" s="338"/>
      <c r="AS629" s="338"/>
      <c r="AT629" s="338"/>
      <c r="AU629" s="338"/>
      <c r="AV629" s="338"/>
      <c r="AW629" s="338"/>
      <c r="AX629" s="338">
        <v>21</v>
      </c>
      <c r="AY629" s="338"/>
      <c r="AZ629" s="338"/>
      <c r="BA629" s="338"/>
      <c r="BB629" s="338"/>
      <c r="BC629" s="338"/>
      <c r="BD629" s="338"/>
      <c r="BE629" s="338"/>
      <c r="BF629" s="338" t="s">
        <v>608</v>
      </c>
      <c r="BG629" s="338"/>
      <c r="BH629" s="338"/>
      <c r="BI629" s="338"/>
      <c r="BJ629" s="338"/>
      <c r="BK629" s="338"/>
      <c r="BL629" s="338"/>
      <c r="BM629" s="338"/>
      <c r="BN629" s="338"/>
      <c r="BO629" s="338"/>
      <c r="BP629" s="338"/>
      <c r="BQ629" s="338"/>
      <c r="BR629"/>
      <c r="BS629"/>
      <c r="BT629"/>
      <c r="BU629"/>
      <c r="BV629"/>
      <c r="BW629"/>
      <c r="BX629"/>
      <c r="BY629" s="372"/>
    </row>
    <row r="630" spans="1:77" s="4" customFormat="1" ht="15" customHeight="1">
      <c r="A630"/>
      <c r="B630" s="374" t="s">
        <v>698</v>
      </c>
      <c r="C630" s="374"/>
      <c r="D630" s="374"/>
      <c r="E630" s="374"/>
      <c r="F630" s="374"/>
      <c r="G630" s="374"/>
      <c r="H630" s="374"/>
      <c r="I630" s="374"/>
      <c r="J630" s="374"/>
      <c r="K630" s="374"/>
      <c r="L630" s="374"/>
      <c r="M630" s="374"/>
      <c r="N630" s="338">
        <v>4</v>
      </c>
      <c r="O630" s="338"/>
      <c r="P630" s="338"/>
      <c r="Q630" s="338"/>
      <c r="R630" s="338"/>
      <c r="S630" s="338"/>
      <c r="T630" s="338"/>
      <c r="U630" s="338"/>
      <c r="V630" s="338">
        <v>216</v>
      </c>
      <c r="W630" s="338"/>
      <c r="X630" s="338"/>
      <c r="Y630" s="338"/>
      <c r="Z630" s="338"/>
      <c r="AA630" s="338"/>
      <c r="AB630" s="338"/>
      <c r="AC630" s="338"/>
      <c r="AD630" s="338">
        <v>187484</v>
      </c>
      <c r="AE630" s="338"/>
      <c r="AF630" s="338"/>
      <c r="AG630" s="338"/>
      <c r="AH630" s="338"/>
      <c r="AI630" s="338"/>
      <c r="AJ630" s="338"/>
      <c r="AK630" s="338"/>
      <c r="AL630" s="338"/>
      <c r="AM630" s="338"/>
      <c r="AN630" s="338"/>
      <c r="AO630" s="338"/>
      <c r="AP630" s="338">
        <v>4</v>
      </c>
      <c r="AQ630" s="338"/>
      <c r="AR630" s="338"/>
      <c r="AS630" s="338"/>
      <c r="AT630" s="338"/>
      <c r="AU630" s="338"/>
      <c r="AV630" s="338"/>
      <c r="AW630" s="338"/>
      <c r="AX630" s="338">
        <v>216</v>
      </c>
      <c r="AY630" s="338"/>
      <c r="AZ630" s="338"/>
      <c r="BA630" s="338"/>
      <c r="BB630" s="338"/>
      <c r="BC630" s="338"/>
      <c r="BD630" s="338"/>
      <c r="BE630" s="338"/>
      <c r="BF630" s="338">
        <v>189182</v>
      </c>
      <c r="BG630" s="338"/>
      <c r="BH630" s="338"/>
      <c r="BI630" s="338"/>
      <c r="BJ630" s="338"/>
      <c r="BK630" s="338"/>
      <c r="BL630" s="338"/>
      <c r="BM630" s="338"/>
      <c r="BN630" s="338"/>
      <c r="BO630" s="338"/>
      <c r="BP630" s="338"/>
      <c r="BQ630" s="338"/>
      <c r="BR630"/>
      <c r="BS630"/>
      <c r="BT630"/>
      <c r="BU630"/>
      <c r="BV630"/>
      <c r="BW630"/>
      <c r="BX630"/>
      <c r="BY630" s="372"/>
    </row>
    <row r="631" spans="1:77" s="4" customFormat="1" ht="15" customHeight="1">
      <c r="A631"/>
      <c r="B631" s="374" t="s">
        <v>699</v>
      </c>
      <c r="C631" s="374"/>
      <c r="D631" s="374"/>
      <c r="E631" s="374"/>
      <c r="F631" s="374"/>
      <c r="G631" s="374"/>
      <c r="H631" s="374"/>
      <c r="I631" s="374"/>
      <c r="J631" s="374"/>
      <c r="K631" s="374"/>
      <c r="L631" s="374"/>
      <c r="M631" s="374"/>
      <c r="N631" s="338">
        <v>1</v>
      </c>
      <c r="O631" s="338"/>
      <c r="P631" s="338"/>
      <c r="Q631" s="338"/>
      <c r="R631" s="338"/>
      <c r="S631" s="338"/>
      <c r="T631" s="338"/>
      <c r="U631" s="338"/>
      <c r="V631" s="338">
        <v>4</v>
      </c>
      <c r="W631" s="338"/>
      <c r="X631" s="338"/>
      <c r="Y631" s="338"/>
      <c r="Z631" s="338"/>
      <c r="AA631" s="338"/>
      <c r="AB631" s="338"/>
      <c r="AC631" s="338"/>
      <c r="AD631" s="338" t="s">
        <v>608</v>
      </c>
      <c r="AE631" s="338"/>
      <c r="AF631" s="338"/>
      <c r="AG631" s="338"/>
      <c r="AH631" s="338"/>
      <c r="AI631" s="338"/>
      <c r="AJ631" s="338"/>
      <c r="AK631" s="338"/>
      <c r="AL631" s="338"/>
      <c r="AM631" s="338"/>
      <c r="AN631" s="338"/>
      <c r="AO631" s="338"/>
      <c r="AP631" s="338">
        <v>1</v>
      </c>
      <c r="AQ631" s="338"/>
      <c r="AR631" s="338"/>
      <c r="AS631" s="338"/>
      <c r="AT631" s="338"/>
      <c r="AU631" s="338"/>
      <c r="AV631" s="338"/>
      <c r="AW631" s="338"/>
      <c r="AX631" s="338">
        <v>4</v>
      </c>
      <c r="AY631" s="338"/>
      <c r="AZ631" s="338"/>
      <c r="BA631" s="338"/>
      <c r="BB631" s="338"/>
      <c r="BC631" s="338"/>
      <c r="BD631" s="338"/>
      <c r="BE631" s="338"/>
      <c r="BF631" s="338" t="s">
        <v>608</v>
      </c>
      <c r="BG631" s="338"/>
      <c r="BH631" s="338"/>
      <c r="BI631" s="338"/>
      <c r="BJ631" s="338"/>
      <c r="BK631" s="338"/>
      <c r="BL631" s="338"/>
      <c r="BM631" s="338"/>
      <c r="BN631" s="338"/>
      <c r="BO631" s="338"/>
      <c r="BP631" s="338"/>
      <c r="BQ631" s="338"/>
      <c r="BR631"/>
      <c r="BS631"/>
      <c r="BT631"/>
      <c r="BU631"/>
      <c r="BV631"/>
      <c r="BW631"/>
      <c r="BX631"/>
      <c r="BY631" s="372"/>
    </row>
    <row r="632" spans="1:77" s="4" customFormat="1" ht="15" customHeight="1">
      <c r="A632"/>
      <c r="B632" s="374" t="s">
        <v>700</v>
      </c>
      <c r="C632" s="374"/>
      <c r="D632" s="374"/>
      <c r="E632" s="374"/>
      <c r="F632" s="374"/>
      <c r="G632" s="374"/>
      <c r="H632" s="374"/>
      <c r="I632" s="374"/>
      <c r="J632" s="374"/>
      <c r="K632" s="374"/>
      <c r="L632" s="374"/>
      <c r="M632" s="374"/>
      <c r="N632" s="338">
        <v>28</v>
      </c>
      <c r="O632" s="338"/>
      <c r="P632" s="338"/>
      <c r="Q632" s="338"/>
      <c r="R632" s="338"/>
      <c r="S632" s="338"/>
      <c r="T632" s="338"/>
      <c r="U632" s="338"/>
      <c r="V632" s="338">
        <v>452</v>
      </c>
      <c r="W632" s="338"/>
      <c r="X632" s="338"/>
      <c r="Y632" s="338"/>
      <c r="Z632" s="338"/>
      <c r="AA632" s="338"/>
      <c r="AB632" s="338"/>
      <c r="AC632" s="338"/>
      <c r="AD632" s="338">
        <v>573891</v>
      </c>
      <c r="AE632" s="338"/>
      <c r="AF632" s="338"/>
      <c r="AG632" s="338"/>
      <c r="AH632" s="338"/>
      <c r="AI632" s="338"/>
      <c r="AJ632" s="338"/>
      <c r="AK632" s="338"/>
      <c r="AL632" s="338"/>
      <c r="AM632" s="338"/>
      <c r="AN632" s="338"/>
      <c r="AO632" s="338"/>
      <c r="AP632" s="338">
        <v>26</v>
      </c>
      <c r="AQ632" s="338"/>
      <c r="AR632" s="338"/>
      <c r="AS632" s="338"/>
      <c r="AT632" s="338"/>
      <c r="AU632" s="338"/>
      <c r="AV632" s="338"/>
      <c r="AW632" s="338"/>
      <c r="AX632" s="338">
        <v>452</v>
      </c>
      <c r="AY632" s="338"/>
      <c r="AZ632" s="338"/>
      <c r="BA632" s="338"/>
      <c r="BB632" s="338"/>
      <c r="BC632" s="338"/>
      <c r="BD632" s="338"/>
      <c r="BE632" s="338"/>
      <c r="BF632" s="338">
        <v>644342</v>
      </c>
      <c r="BG632" s="338"/>
      <c r="BH632" s="338"/>
      <c r="BI632" s="338"/>
      <c r="BJ632" s="338"/>
      <c r="BK632" s="338"/>
      <c r="BL632" s="338"/>
      <c r="BM632" s="338"/>
      <c r="BN632" s="338"/>
      <c r="BO632" s="338"/>
      <c r="BP632" s="338"/>
      <c r="BQ632" s="338"/>
      <c r="BR632"/>
      <c r="BS632"/>
      <c r="BT632"/>
      <c r="BU632"/>
      <c r="BV632"/>
      <c r="BW632"/>
      <c r="BX632"/>
      <c r="BY632" s="372"/>
    </row>
    <row r="633" spans="1:77" s="4" customFormat="1" ht="15" customHeight="1">
      <c r="A633"/>
      <c r="B633" s="374" t="s">
        <v>701</v>
      </c>
      <c r="C633" s="374"/>
      <c r="D633" s="374"/>
      <c r="E633" s="374"/>
      <c r="F633" s="374"/>
      <c r="G633" s="374"/>
      <c r="H633" s="374"/>
      <c r="I633" s="374"/>
      <c r="J633" s="374"/>
      <c r="K633" s="374"/>
      <c r="L633" s="374"/>
      <c r="M633" s="374"/>
      <c r="N633" s="338">
        <v>4</v>
      </c>
      <c r="O633" s="338"/>
      <c r="P633" s="338"/>
      <c r="Q633" s="338"/>
      <c r="R633" s="338"/>
      <c r="S633" s="338"/>
      <c r="T633" s="338"/>
      <c r="U633" s="338"/>
      <c r="V633" s="338">
        <v>260</v>
      </c>
      <c r="W633" s="338"/>
      <c r="X633" s="338"/>
      <c r="Y633" s="338"/>
      <c r="Z633" s="338"/>
      <c r="AA633" s="338"/>
      <c r="AB633" s="338"/>
      <c r="AC633" s="338"/>
      <c r="AD633" s="338">
        <v>1001751</v>
      </c>
      <c r="AE633" s="338"/>
      <c r="AF633" s="338"/>
      <c r="AG633" s="338"/>
      <c r="AH633" s="338"/>
      <c r="AI633" s="338"/>
      <c r="AJ633" s="338"/>
      <c r="AK633" s="338"/>
      <c r="AL633" s="338"/>
      <c r="AM633" s="338"/>
      <c r="AN633" s="338"/>
      <c r="AO633" s="338"/>
      <c r="AP633" s="338">
        <v>3</v>
      </c>
      <c r="AQ633" s="338"/>
      <c r="AR633" s="338"/>
      <c r="AS633" s="338"/>
      <c r="AT633" s="338"/>
      <c r="AU633" s="338"/>
      <c r="AV633" s="338"/>
      <c r="AW633" s="338"/>
      <c r="AX633" s="338">
        <v>260</v>
      </c>
      <c r="AY633" s="338"/>
      <c r="AZ633" s="338"/>
      <c r="BA633" s="338"/>
      <c r="BB633" s="338"/>
      <c r="BC633" s="338"/>
      <c r="BD633" s="338"/>
      <c r="BE633" s="338"/>
      <c r="BF633" s="338">
        <v>1189372</v>
      </c>
      <c r="BG633" s="338"/>
      <c r="BH633" s="338"/>
      <c r="BI633" s="338"/>
      <c r="BJ633" s="338"/>
      <c r="BK633" s="338"/>
      <c r="BL633" s="338"/>
      <c r="BM633" s="338"/>
      <c r="BN633" s="338"/>
      <c r="BO633" s="338"/>
      <c r="BP633" s="338"/>
      <c r="BQ633" s="338"/>
      <c r="BR633"/>
      <c r="BS633"/>
      <c r="BT633"/>
      <c r="BU633"/>
      <c r="BV633"/>
      <c r="BW633"/>
      <c r="BX633"/>
      <c r="BY633" s="372"/>
    </row>
    <row r="634" spans="1:77" s="4" customFormat="1" ht="15" customHeight="1">
      <c r="A634"/>
      <c r="B634" s="374" t="s">
        <v>702</v>
      </c>
      <c r="C634" s="374"/>
      <c r="D634" s="374"/>
      <c r="E634" s="374"/>
      <c r="F634" s="374"/>
      <c r="G634" s="374"/>
      <c r="H634" s="374"/>
      <c r="I634" s="374"/>
      <c r="J634" s="374"/>
      <c r="K634" s="374"/>
      <c r="L634" s="374"/>
      <c r="M634" s="374"/>
      <c r="N634" s="338">
        <v>6</v>
      </c>
      <c r="O634" s="338"/>
      <c r="P634" s="338"/>
      <c r="Q634" s="338"/>
      <c r="R634" s="338"/>
      <c r="S634" s="338"/>
      <c r="T634" s="338"/>
      <c r="U634" s="338"/>
      <c r="V634" s="338">
        <v>244</v>
      </c>
      <c r="W634" s="338"/>
      <c r="X634" s="338"/>
      <c r="Y634" s="338"/>
      <c r="Z634" s="338"/>
      <c r="AA634" s="338"/>
      <c r="AB634" s="338"/>
      <c r="AC634" s="338"/>
      <c r="AD634" s="338">
        <v>604467</v>
      </c>
      <c r="AE634" s="338"/>
      <c r="AF634" s="338"/>
      <c r="AG634" s="338"/>
      <c r="AH634" s="338"/>
      <c r="AI634" s="338"/>
      <c r="AJ634" s="338"/>
      <c r="AK634" s="338"/>
      <c r="AL634" s="338"/>
      <c r="AM634" s="338"/>
      <c r="AN634" s="338"/>
      <c r="AO634" s="338"/>
      <c r="AP634" s="338">
        <v>8</v>
      </c>
      <c r="AQ634" s="338"/>
      <c r="AR634" s="338"/>
      <c r="AS634" s="338"/>
      <c r="AT634" s="338"/>
      <c r="AU634" s="338"/>
      <c r="AV634" s="338"/>
      <c r="AW634" s="338"/>
      <c r="AX634" s="338">
        <v>244</v>
      </c>
      <c r="AY634" s="338"/>
      <c r="AZ634" s="338"/>
      <c r="BA634" s="338"/>
      <c r="BB634" s="338"/>
      <c r="BC634" s="338"/>
      <c r="BD634" s="338"/>
      <c r="BE634" s="338"/>
      <c r="BF634" s="338">
        <v>570950</v>
      </c>
      <c r="BG634" s="338"/>
      <c r="BH634" s="338"/>
      <c r="BI634" s="338"/>
      <c r="BJ634" s="338"/>
      <c r="BK634" s="338"/>
      <c r="BL634" s="338"/>
      <c r="BM634" s="338"/>
      <c r="BN634" s="338"/>
      <c r="BO634" s="338"/>
      <c r="BP634" s="338"/>
      <c r="BQ634" s="338"/>
      <c r="BR634"/>
      <c r="BS634"/>
      <c r="BT634"/>
      <c r="BU634"/>
      <c r="BV634"/>
      <c r="BW634"/>
      <c r="BX634"/>
      <c r="BY634" s="372"/>
    </row>
    <row r="635" spans="1:77" s="4" customFormat="1" ht="15" customHeight="1">
      <c r="A635"/>
      <c r="B635" s="374" t="s">
        <v>703</v>
      </c>
      <c r="C635" s="374"/>
      <c r="D635" s="374"/>
      <c r="E635" s="374"/>
      <c r="F635" s="374"/>
      <c r="G635" s="374"/>
      <c r="H635" s="374"/>
      <c r="I635" s="374"/>
      <c r="J635" s="374"/>
      <c r="K635" s="374"/>
      <c r="L635" s="374"/>
      <c r="M635" s="374"/>
      <c r="N635" s="338">
        <v>3</v>
      </c>
      <c r="O635" s="338"/>
      <c r="P635" s="338"/>
      <c r="Q635" s="338"/>
      <c r="R635" s="338"/>
      <c r="S635" s="338"/>
      <c r="T635" s="338"/>
      <c r="U635" s="338"/>
      <c r="V635" s="338">
        <v>118</v>
      </c>
      <c r="W635" s="338"/>
      <c r="X635" s="338"/>
      <c r="Y635" s="338"/>
      <c r="Z635" s="338"/>
      <c r="AA635" s="338"/>
      <c r="AB635" s="338"/>
      <c r="AC635" s="338"/>
      <c r="AD635" s="338">
        <v>284062</v>
      </c>
      <c r="AE635" s="338"/>
      <c r="AF635" s="338"/>
      <c r="AG635" s="338"/>
      <c r="AH635" s="338"/>
      <c r="AI635" s="338"/>
      <c r="AJ635" s="338"/>
      <c r="AK635" s="338"/>
      <c r="AL635" s="338"/>
      <c r="AM635" s="338"/>
      <c r="AN635" s="338"/>
      <c r="AO635" s="338"/>
      <c r="AP635" s="338">
        <v>3</v>
      </c>
      <c r="AQ635" s="338"/>
      <c r="AR635" s="338"/>
      <c r="AS635" s="338"/>
      <c r="AT635" s="338"/>
      <c r="AU635" s="338"/>
      <c r="AV635" s="338"/>
      <c r="AW635" s="338"/>
      <c r="AX635" s="338">
        <v>118</v>
      </c>
      <c r="AY635" s="338"/>
      <c r="AZ635" s="338"/>
      <c r="BA635" s="338"/>
      <c r="BB635" s="338"/>
      <c r="BC635" s="338"/>
      <c r="BD635" s="338"/>
      <c r="BE635" s="338"/>
      <c r="BF635" s="338">
        <v>328996</v>
      </c>
      <c r="BG635" s="338"/>
      <c r="BH635" s="338"/>
      <c r="BI635" s="338"/>
      <c r="BJ635" s="338"/>
      <c r="BK635" s="338"/>
      <c r="BL635" s="338"/>
      <c r="BM635" s="338"/>
      <c r="BN635" s="338"/>
      <c r="BO635" s="338"/>
      <c r="BP635" s="338"/>
      <c r="BQ635" s="338"/>
      <c r="BR635"/>
      <c r="BS635"/>
      <c r="BT635"/>
      <c r="BU635"/>
      <c r="BV635"/>
      <c r="BW635"/>
      <c r="BX635"/>
      <c r="BY635" s="372"/>
    </row>
    <row r="636" spans="1:77" s="4" customFormat="1" ht="15" customHeight="1">
      <c r="A636"/>
      <c r="B636" s="374" t="s">
        <v>704</v>
      </c>
      <c r="C636" s="374"/>
      <c r="D636" s="374"/>
      <c r="E636" s="374"/>
      <c r="F636" s="374"/>
      <c r="G636" s="374"/>
      <c r="H636" s="374"/>
      <c r="I636" s="374"/>
      <c r="J636" s="374"/>
      <c r="K636" s="374"/>
      <c r="L636" s="374"/>
      <c r="M636" s="374"/>
      <c r="N636" s="338">
        <v>4</v>
      </c>
      <c r="O636" s="338"/>
      <c r="P636" s="338"/>
      <c r="Q636" s="338"/>
      <c r="R636" s="338"/>
      <c r="S636" s="338"/>
      <c r="T636" s="338"/>
      <c r="U636" s="338"/>
      <c r="V636" s="338">
        <v>224</v>
      </c>
      <c r="W636" s="338"/>
      <c r="X636" s="338"/>
      <c r="Y636" s="338"/>
      <c r="Z636" s="338"/>
      <c r="AA636" s="338"/>
      <c r="AB636" s="338"/>
      <c r="AC636" s="338"/>
      <c r="AD636" s="338">
        <v>820155</v>
      </c>
      <c r="AE636" s="338"/>
      <c r="AF636" s="338"/>
      <c r="AG636" s="338"/>
      <c r="AH636" s="338"/>
      <c r="AI636" s="338"/>
      <c r="AJ636" s="338"/>
      <c r="AK636" s="338"/>
      <c r="AL636" s="338"/>
      <c r="AM636" s="338"/>
      <c r="AN636" s="338"/>
      <c r="AO636" s="338"/>
      <c r="AP636" s="338">
        <v>4</v>
      </c>
      <c r="AQ636" s="338"/>
      <c r="AR636" s="338"/>
      <c r="AS636" s="338"/>
      <c r="AT636" s="338"/>
      <c r="AU636" s="338"/>
      <c r="AV636" s="338"/>
      <c r="AW636" s="338"/>
      <c r="AX636" s="338">
        <v>224</v>
      </c>
      <c r="AY636" s="338"/>
      <c r="AZ636" s="338"/>
      <c r="BA636" s="338"/>
      <c r="BB636" s="338"/>
      <c r="BC636" s="338"/>
      <c r="BD636" s="338"/>
      <c r="BE636" s="338"/>
      <c r="BF636" s="338">
        <v>736278</v>
      </c>
      <c r="BG636" s="338"/>
      <c r="BH636" s="338"/>
      <c r="BI636" s="338"/>
      <c r="BJ636" s="338"/>
      <c r="BK636" s="338"/>
      <c r="BL636" s="338"/>
      <c r="BM636" s="338"/>
      <c r="BN636" s="338"/>
      <c r="BO636" s="338"/>
      <c r="BP636" s="338"/>
      <c r="BQ636" s="338"/>
      <c r="BR636"/>
      <c r="BS636"/>
      <c r="BT636"/>
      <c r="BU636"/>
      <c r="BV636"/>
      <c r="BW636"/>
      <c r="BX636"/>
      <c r="BY636" s="372"/>
    </row>
    <row r="637" spans="1:77" s="4" customFormat="1" ht="15" customHeight="1">
      <c r="A637"/>
      <c r="B637" s="374" t="s">
        <v>705</v>
      </c>
      <c r="C637" s="374"/>
      <c r="D637" s="374"/>
      <c r="E637" s="374"/>
      <c r="F637" s="374"/>
      <c r="G637" s="374"/>
      <c r="H637" s="374"/>
      <c r="I637" s="374"/>
      <c r="J637" s="374"/>
      <c r="K637" s="374"/>
      <c r="L637" s="374"/>
      <c r="M637" s="374"/>
      <c r="N637" s="338">
        <v>1</v>
      </c>
      <c r="O637" s="338"/>
      <c r="P637" s="338"/>
      <c r="Q637" s="338"/>
      <c r="R637" s="338"/>
      <c r="S637" s="338"/>
      <c r="T637" s="338"/>
      <c r="U637" s="338"/>
      <c r="V637" s="338">
        <v>114</v>
      </c>
      <c r="W637" s="338"/>
      <c r="X637" s="338"/>
      <c r="Y637" s="338"/>
      <c r="Z637" s="338"/>
      <c r="AA637" s="338"/>
      <c r="AB637" s="338"/>
      <c r="AC637" s="338"/>
      <c r="AD637" s="338" t="s">
        <v>608</v>
      </c>
      <c r="AE637" s="338"/>
      <c r="AF637" s="338"/>
      <c r="AG637" s="338"/>
      <c r="AH637" s="338"/>
      <c r="AI637" s="338"/>
      <c r="AJ637" s="338"/>
      <c r="AK637" s="338"/>
      <c r="AL637" s="338"/>
      <c r="AM637" s="338"/>
      <c r="AN637" s="338"/>
      <c r="AO637" s="338"/>
      <c r="AP637" s="338">
        <v>1</v>
      </c>
      <c r="AQ637" s="338"/>
      <c r="AR637" s="338"/>
      <c r="AS637" s="338"/>
      <c r="AT637" s="338"/>
      <c r="AU637" s="338"/>
      <c r="AV637" s="338"/>
      <c r="AW637" s="338"/>
      <c r="AX637" s="338">
        <v>114</v>
      </c>
      <c r="AY637" s="338"/>
      <c r="AZ637" s="338"/>
      <c r="BA637" s="338"/>
      <c r="BB637" s="338"/>
      <c r="BC637" s="338"/>
      <c r="BD637" s="338"/>
      <c r="BE637" s="338"/>
      <c r="BF637" s="338" t="s">
        <v>608</v>
      </c>
      <c r="BG637" s="338"/>
      <c r="BH637" s="338"/>
      <c r="BI637" s="338"/>
      <c r="BJ637" s="338"/>
      <c r="BK637" s="338"/>
      <c r="BL637" s="338"/>
      <c r="BM637" s="338"/>
      <c r="BN637" s="338"/>
      <c r="BO637" s="338"/>
      <c r="BP637" s="338"/>
      <c r="BQ637" s="338"/>
      <c r="BR637"/>
      <c r="BS637"/>
      <c r="BT637"/>
      <c r="BU637"/>
      <c r="BV637"/>
      <c r="BW637"/>
      <c r="BX637"/>
      <c r="BY637" s="372"/>
    </row>
    <row r="638" spans="1:77" s="4" customFormat="1" ht="15" customHeight="1">
      <c r="A638"/>
      <c r="B638" s="374" t="s">
        <v>706</v>
      </c>
      <c r="C638" s="374"/>
      <c r="D638" s="374"/>
      <c r="E638" s="374"/>
      <c r="F638" s="374"/>
      <c r="G638" s="374"/>
      <c r="H638" s="374"/>
      <c r="I638" s="374"/>
      <c r="J638" s="374"/>
      <c r="K638" s="374"/>
      <c r="L638" s="374"/>
      <c r="M638" s="374"/>
      <c r="N638" s="338">
        <v>6</v>
      </c>
      <c r="O638" s="338"/>
      <c r="P638" s="338"/>
      <c r="Q638" s="338"/>
      <c r="R638" s="338"/>
      <c r="S638" s="338"/>
      <c r="T638" s="338"/>
      <c r="U638" s="338"/>
      <c r="V638" s="338">
        <v>567</v>
      </c>
      <c r="W638" s="338"/>
      <c r="X638" s="338"/>
      <c r="Y638" s="338"/>
      <c r="Z638" s="338"/>
      <c r="AA638" s="338"/>
      <c r="AB638" s="338"/>
      <c r="AC638" s="338"/>
      <c r="AD638" s="338">
        <v>1695742</v>
      </c>
      <c r="AE638" s="338"/>
      <c r="AF638" s="338"/>
      <c r="AG638" s="338"/>
      <c r="AH638" s="338"/>
      <c r="AI638" s="338"/>
      <c r="AJ638" s="338"/>
      <c r="AK638" s="338"/>
      <c r="AL638" s="338"/>
      <c r="AM638" s="338"/>
      <c r="AN638" s="338"/>
      <c r="AO638" s="338"/>
      <c r="AP638" s="338">
        <v>5</v>
      </c>
      <c r="AQ638" s="338"/>
      <c r="AR638" s="338"/>
      <c r="AS638" s="338"/>
      <c r="AT638" s="338"/>
      <c r="AU638" s="338"/>
      <c r="AV638" s="338"/>
      <c r="AW638" s="338"/>
      <c r="AX638" s="338">
        <v>567</v>
      </c>
      <c r="AY638" s="338"/>
      <c r="AZ638" s="338"/>
      <c r="BA638" s="338"/>
      <c r="BB638" s="338"/>
      <c r="BC638" s="338"/>
      <c r="BD638" s="338"/>
      <c r="BE638" s="338"/>
      <c r="BF638" s="338">
        <v>1559246</v>
      </c>
      <c r="BG638" s="338"/>
      <c r="BH638" s="338"/>
      <c r="BI638" s="338"/>
      <c r="BJ638" s="338"/>
      <c r="BK638" s="338"/>
      <c r="BL638" s="338"/>
      <c r="BM638" s="338"/>
      <c r="BN638" s="338"/>
      <c r="BO638" s="338"/>
      <c r="BP638" s="338"/>
      <c r="BQ638" s="338"/>
      <c r="BR638"/>
      <c r="BS638"/>
      <c r="BT638"/>
      <c r="BU638"/>
      <c r="BV638"/>
      <c r="BW638"/>
      <c r="BX638"/>
      <c r="BY638" s="372"/>
    </row>
    <row r="639" spans="1:77" s="4" customFormat="1" ht="15" customHeight="1">
      <c r="A639"/>
      <c r="B639" s="374" t="s">
        <v>707</v>
      </c>
      <c r="C639" s="374"/>
      <c r="D639" s="374"/>
      <c r="E639" s="374"/>
      <c r="F639" s="374"/>
      <c r="G639" s="374"/>
      <c r="H639" s="374"/>
      <c r="I639" s="374"/>
      <c r="J639" s="374"/>
      <c r="K639" s="374"/>
      <c r="L639" s="374"/>
      <c r="M639" s="374"/>
      <c r="N639" s="338">
        <v>1</v>
      </c>
      <c r="O639" s="338"/>
      <c r="P639" s="338"/>
      <c r="Q639" s="338"/>
      <c r="R639" s="338"/>
      <c r="S639" s="338"/>
      <c r="T639" s="338"/>
      <c r="U639" s="338"/>
      <c r="V639" s="338">
        <v>98</v>
      </c>
      <c r="W639" s="338"/>
      <c r="X639" s="338"/>
      <c r="Y639" s="338"/>
      <c r="Z639" s="338"/>
      <c r="AA639" s="338"/>
      <c r="AB639" s="338"/>
      <c r="AC639" s="338"/>
      <c r="AD639" s="338" t="s">
        <v>608</v>
      </c>
      <c r="AE639" s="338"/>
      <c r="AF639" s="338"/>
      <c r="AG639" s="338"/>
      <c r="AH639" s="338"/>
      <c r="AI639" s="338"/>
      <c r="AJ639" s="338"/>
      <c r="AK639" s="338"/>
      <c r="AL639" s="338"/>
      <c r="AM639" s="338"/>
      <c r="AN639" s="338"/>
      <c r="AO639" s="338"/>
      <c r="AP639" s="338">
        <v>1</v>
      </c>
      <c r="AQ639" s="338"/>
      <c r="AR639" s="338"/>
      <c r="AS639" s="338"/>
      <c r="AT639" s="338"/>
      <c r="AU639" s="338"/>
      <c r="AV639" s="338"/>
      <c r="AW639" s="338"/>
      <c r="AX639" s="338">
        <v>98</v>
      </c>
      <c r="AY639" s="338"/>
      <c r="AZ639" s="338"/>
      <c r="BA639" s="338"/>
      <c r="BB639" s="338"/>
      <c r="BC639" s="338"/>
      <c r="BD639" s="338"/>
      <c r="BE639" s="338"/>
      <c r="BF639" s="338" t="s">
        <v>608</v>
      </c>
      <c r="BG639" s="338"/>
      <c r="BH639" s="338"/>
      <c r="BI639" s="338"/>
      <c r="BJ639" s="338"/>
      <c r="BK639" s="338"/>
      <c r="BL639" s="338"/>
      <c r="BM639" s="338"/>
      <c r="BN639" s="338"/>
      <c r="BO639" s="338"/>
      <c r="BP639" s="338"/>
      <c r="BQ639" s="338"/>
      <c r="BR639"/>
      <c r="BS639"/>
      <c r="BT639"/>
      <c r="BU639"/>
      <c r="BV639"/>
      <c r="BW639"/>
      <c r="BX639"/>
      <c r="BY639" s="372"/>
    </row>
    <row r="640" spans="1:77" s="4" customFormat="1" ht="15" customHeight="1">
      <c r="A640"/>
      <c r="B640" s="374" t="s">
        <v>708</v>
      </c>
      <c r="C640" s="374"/>
      <c r="D640" s="374"/>
      <c r="E640" s="374"/>
      <c r="F640" s="374"/>
      <c r="G640" s="374"/>
      <c r="H640" s="374"/>
      <c r="I640" s="374"/>
      <c r="J640" s="374"/>
      <c r="K640" s="374"/>
      <c r="L640" s="374"/>
      <c r="M640" s="374"/>
      <c r="N640" s="338">
        <v>3</v>
      </c>
      <c r="O640" s="338"/>
      <c r="P640" s="338"/>
      <c r="Q640" s="338"/>
      <c r="R640" s="338"/>
      <c r="S640" s="338"/>
      <c r="T640" s="338"/>
      <c r="U640" s="338"/>
      <c r="V640" s="338">
        <v>52</v>
      </c>
      <c r="W640" s="338"/>
      <c r="X640" s="338"/>
      <c r="Y640" s="338"/>
      <c r="Z640" s="338"/>
      <c r="AA640" s="338"/>
      <c r="AB640" s="338"/>
      <c r="AC640" s="338"/>
      <c r="AD640" s="338">
        <v>79689</v>
      </c>
      <c r="AE640" s="338"/>
      <c r="AF640" s="338"/>
      <c r="AG640" s="338"/>
      <c r="AH640" s="338"/>
      <c r="AI640" s="338"/>
      <c r="AJ640" s="338"/>
      <c r="AK640" s="338"/>
      <c r="AL640" s="338"/>
      <c r="AM640" s="338"/>
      <c r="AN640" s="338"/>
      <c r="AO640" s="338"/>
      <c r="AP640" s="338">
        <v>3</v>
      </c>
      <c r="AQ640" s="338"/>
      <c r="AR640" s="338"/>
      <c r="AS640" s="338"/>
      <c r="AT640" s="338"/>
      <c r="AU640" s="338"/>
      <c r="AV640" s="338"/>
      <c r="AW640" s="338"/>
      <c r="AX640" s="338">
        <v>52</v>
      </c>
      <c r="AY640" s="338"/>
      <c r="AZ640" s="338"/>
      <c r="BA640" s="338"/>
      <c r="BB640" s="338"/>
      <c r="BC640" s="338"/>
      <c r="BD640" s="338"/>
      <c r="BE640" s="338"/>
      <c r="BF640" s="338">
        <v>85845</v>
      </c>
      <c r="BG640" s="338"/>
      <c r="BH640" s="338"/>
      <c r="BI640" s="338"/>
      <c r="BJ640" s="338"/>
      <c r="BK640" s="338"/>
      <c r="BL640" s="338"/>
      <c r="BM640" s="338"/>
      <c r="BN640" s="338"/>
      <c r="BO640" s="338"/>
      <c r="BP640" s="338"/>
      <c r="BQ640" s="338"/>
      <c r="BR640"/>
      <c r="BS640"/>
      <c r="BT640"/>
      <c r="BU640"/>
      <c r="BV640"/>
      <c r="BW640"/>
      <c r="BX640"/>
      <c r="BY640" s="372"/>
    </row>
    <row r="641" spans="1:77" s="4" customFormat="1" ht="15" customHeight="1">
      <c r="A641"/>
      <c r="B641" s="375" t="s">
        <v>709</v>
      </c>
      <c r="C641" s="375"/>
      <c r="D641" s="375"/>
      <c r="E641" s="375"/>
      <c r="F641" s="375"/>
      <c r="G641" s="375"/>
      <c r="H641" s="375"/>
      <c r="I641" s="375"/>
      <c r="J641" s="375"/>
      <c r="K641" s="375"/>
      <c r="L641" s="375"/>
      <c r="M641" s="375"/>
      <c r="N641" s="376">
        <v>1</v>
      </c>
      <c r="O641" s="376"/>
      <c r="P641" s="376"/>
      <c r="Q641" s="376"/>
      <c r="R641" s="376"/>
      <c r="S641" s="376"/>
      <c r="T641" s="376"/>
      <c r="U641" s="376"/>
      <c r="V641" s="376">
        <v>5</v>
      </c>
      <c r="W641" s="376"/>
      <c r="X641" s="376"/>
      <c r="Y641" s="376"/>
      <c r="Z641" s="376"/>
      <c r="AA641" s="376"/>
      <c r="AB641" s="376"/>
      <c r="AC641" s="376"/>
      <c r="AD641" s="376" t="s">
        <v>608</v>
      </c>
      <c r="AE641" s="376"/>
      <c r="AF641" s="376"/>
      <c r="AG641" s="376"/>
      <c r="AH641" s="376"/>
      <c r="AI641" s="376"/>
      <c r="AJ641" s="376"/>
      <c r="AK641" s="376"/>
      <c r="AL641" s="376"/>
      <c r="AM641" s="376"/>
      <c r="AN641" s="376"/>
      <c r="AO641" s="376"/>
      <c r="AP641" s="376">
        <v>1</v>
      </c>
      <c r="AQ641" s="376"/>
      <c r="AR641" s="376"/>
      <c r="AS641" s="376"/>
      <c r="AT641" s="376"/>
      <c r="AU641" s="376"/>
      <c r="AV641" s="376"/>
      <c r="AW641" s="376"/>
      <c r="AX641" s="376">
        <v>5</v>
      </c>
      <c r="AY641" s="376"/>
      <c r="AZ641" s="376"/>
      <c r="BA641" s="376"/>
      <c r="BB641" s="376"/>
      <c r="BC641" s="376"/>
      <c r="BD641" s="376"/>
      <c r="BE641" s="376"/>
      <c r="BF641" s="376" t="s">
        <v>608</v>
      </c>
      <c r="BG641" s="376"/>
      <c r="BH641" s="376"/>
      <c r="BI641" s="376"/>
      <c r="BJ641" s="376"/>
      <c r="BK641" s="376"/>
      <c r="BL641" s="376"/>
      <c r="BM641" s="376"/>
      <c r="BN641" s="376"/>
      <c r="BO641" s="376"/>
      <c r="BP641" s="376"/>
      <c r="BQ641" s="376"/>
      <c r="BR641"/>
      <c r="BS641"/>
      <c r="BT641"/>
      <c r="BU641"/>
      <c r="BV641"/>
      <c r="BW641"/>
      <c r="BX641"/>
      <c r="BY641"/>
    </row>
    <row r="642" spans="1:256" ht="1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 s="52" t="s">
        <v>710</v>
      </c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4" s="4" customFormat="1" ht="15" customHeight="1">
      <c r="A644" s="4" t="s">
        <v>711</v>
      </c>
    </row>
    <row r="645" s="4" customFormat="1" ht="15" customHeight="1" hidden="1">
      <c r="A645"/>
    </row>
    <row r="646" spans="1:69" s="4" customFormat="1" ht="15" customHeight="1">
      <c r="A646" s="4" t="s">
        <v>712</v>
      </c>
      <c r="BQ646" s="52" t="s">
        <v>713</v>
      </c>
    </row>
    <row r="647" spans="1:69" s="4" customFormat="1" ht="3.75" customHeight="1">
      <c r="A647"/>
      <c r="BQ647"/>
    </row>
    <row r="648" spans="1:69" s="4" customFormat="1" ht="15" customHeight="1">
      <c r="A648"/>
      <c r="B648" s="5" t="s">
        <v>12</v>
      </c>
      <c r="C648" s="5"/>
      <c r="D648" s="5"/>
      <c r="E648" s="5"/>
      <c r="F648" s="5"/>
      <c r="G648" s="5"/>
      <c r="H648" s="5"/>
      <c r="I648" s="377" t="s">
        <v>714</v>
      </c>
      <c r="J648" s="377"/>
      <c r="K648" s="377"/>
      <c r="L648" s="377"/>
      <c r="M648" s="377"/>
      <c r="N648" s="377"/>
      <c r="O648" s="377"/>
      <c r="P648" s="5" t="s">
        <v>715</v>
      </c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 t="s">
        <v>716</v>
      </c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 t="s">
        <v>717</v>
      </c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</row>
    <row r="649" spans="1:69" s="4" customFormat="1" ht="15" customHeight="1">
      <c r="A649"/>
      <c r="B649" s="5"/>
      <c r="C649" s="5"/>
      <c r="D649" s="5"/>
      <c r="E649" s="5"/>
      <c r="F649" s="5"/>
      <c r="G649" s="5"/>
      <c r="H649" s="5"/>
      <c r="I649" s="377"/>
      <c r="J649" s="377"/>
      <c r="K649" s="377"/>
      <c r="L649" s="377"/>
      <c r="M649" s="377"/>
      <c r="N649" s="377"/>
      <c r="O649" s="377"/>
      <c r="P649" s="378" t="s">
        <v>718</v>
      </c>
      <c r="Q649" s="378"/>
      <c r="R649" s="378"/>
      <c r="S649" s="378"/>
      <c r="T649" s="378"/>
      <c r="U649" s="378"/>
      <c r="V649" s="378"/>
      <c r="W649" s="378" t="s">
        <v>719</v>
      </c>
      <c r="X649" s="378"/>
      <c r="Y649" s="378"/>
      <c r="Z649" s="378"/>
      <c r="AA649" s="378"/>
      <c r="AB649" s="378"/>
      <c r="AC649" s="378" t="s">
        <v>720</v>
      </c>
      <c r="AD649" s="378"/>
      <c r="AE649" s="378"/>
      <c r="AF649" s="378"/>
      <c r="AG649" s="378"/>
      <c r="AH649" s="378" t="s">
        <v>721</v>
      </c>
      <c r="AI649" s="378"/>
      <c r="AJ649" s="378"/>
      <c r="AK649" s="378"/>
      <c r="AL649" s="378"/>
      <c r="AM649" s="379" t="s">
        <v>722</v>
      </c>
      <c r="AN649" s="379"/>
      <c r="AO649" s="379"/>
      <c r="AP649" s="379"/>
      <c r="AQ649" s="379"/>
      <c r="AR649" s="379"/>
      <c r="AS649" s="379"/>
      <c r="AT649" s="378" t="s">
        <v>31</v>
      </c>
      <c r="AU649" s="378"/>
      <c r="AV649" s="378"/>
      <c r="AW649" s="378"/>
      <c r="AX649" s="378"/>
      <c r="AY649" s="378"/>
      <c r="AZ649" s="378" t="s">
        <v>723</v>
      </c>
      <c r="BA649" s="378"/>
      <c r="BB649" s="378"/>
      <c r="BC649" s="378"/>
      <c r="BD649" s="378"/>
      <c r="BE649" s="378"/>
      <c r="BF649" s="378"/>
      <c r="BG649" s="380" t="s">
        <v>724</v>
      </c>
      <c r="BH649" s="380"/>
      <c r="BI649" s="380"/>
      <c r="BJ649" s="380"/>
      <c r="BK649" s="380"/>
      <c r="BL649" s="380"/>
      <c r="BM649" s="378" t="s">
        <v>31</v>
      </c>
      <c r="BN649" s="378"/>
      <c r="BO649" s="378"/>
      <c r="BP649" s="378"/>
      <c r="BQ649" s="378"/>
    </row>
    <row r="650" spans="1:69" s="4" customFormat="1" ht="15" customHeight="1">
      <c r="A650"/>
      <c r="B650" s="5"/>
      <c r="C650" s="5"/>
      <c r="D650" s="5"/>
      <c r="E650" s="5"/>
      <c r="F650" s="5"/>
      <c r="G650" s="5"/>
      <c r="H650" s="5"/>
      <c r="I650" s="377"/>
      <c r="J650" s="377"/>
      <c r="K650" s="377"/>
      <c r="L650" s="377"/>
      <c r="M650" s="377"/>
      <c r="N650" s="377"/>
      <c r="O650" s="377"/>
      <c r="P650" s="378"/>
      <c r="Q650" s="378"/>
      <c r="R650" s="378"/>
      <c r="S650" s="378"/>
      <c r="T650" s="378"/>
      <c r="U650" s="378"/>
      <c r="V650" s="378"/>
      <c r="W650" s="378"/>
      <c r="X650" s="378"/>
      <c r="Y650" s="378"/>
      <c r="Z650" s="378"/>
      <c r="AA650" s="378"/>
      <c r="AB650" s="378"/>
      <c r="AC650" s="378"/>
      <c r="AD650" s="378"/>
      <c r="AE650" s="378"/>
      <c r="AF650" s="378"/>
      <c r="AG650" s="378"/>
      <c r="AH650" s="378"/>
      <c r="AI650" s="378"/>
      <c r="AJ650" s="378"/>
      <c r="AK650" s="378"/>
      <c r="AL650" s="378"/>
      <c r="AM650" s="379"/>
      <c r="AN650" s="379"/>
      <c r="AO650" s="379"/>
      <c r="AP650" s="379"/>
      <c r="AQ650" s="379"/>
      <c r="AR650" s="379"/>
      <c r="AS650" s="379"/>
      <c r="AT650" s="378"/>
      <c r="AU650" s="378"/>
      <c r="AV650" s="378"/>
      <c r="AW650" s="378"/>
      <c r="AX650" s="378"/>
      <c r="AY650" s="378"/>
      <c r="AZ650" s="378"/>
      <c r="BA650" s="378"/>
      <c r="BB650" s="378"/>
      <c r="BC650" s="378"/>
      <c r="BD650" s="378"/>
      <c r="BE650" s="378"/>
      <c r="BF650" s="378"/>
      <c r="BG650" s="380"/>
      <c r="BH650" s="380"/>
      <c r="BI650" s="380"/>
      <c r="BJ650" s="380"/>
      <c r="BK650" s="380"/>
      <c r="BL650" s="380"/>
      <c r="BM650" s="378"/>
      <c r="BN650" s="378"/>
      <c r="BO650" s="378"/>
      <c r="BP650" s="378"/>
      <c r="BQ650" s="378"/>
    </row>
    <row r="651" spans="1:69" s="4" customFormat="1" ht="15" customHeight="1">
      <c r="A651"/>
      <c r="B651" s="61" t="s">
        <v>725</v>
      </c>
      <c r="C651" s="61"/>
      <c r="D651" s="61"/>
      <c r="E651" s="61"/>
      <c r="F651" s="61"/>
      <c r="G651" s="61"/>
      <c r="H651" s="61"/>
      <c r="I651" s="381">
        <v>1695.3</v>
      </c>
      <c r="J651" s="381"/>
      <c r="K651" s="381"/>
      <c r="L651" s="381"/>
      <c r="M651" s="381"/>
      <c r="N651" s="381"/>
      <c r="O651" s="381"/>
      <c r="P651" s="381">
        <v>1541</v>
      </c>
      <c r="Q651" s="381"/>
      <c r="R651" s="381"/>
      <c r="S651" s="381"/>
      <c r="T651" s="381"/>
      <c r="U651" s="381"/>
      <c r="V651" s="381"/>
      <c r="W651" s="381">
        <v>154.3</v>
      </c>
      <c r="X651" s="381"/>
      <c r="Y651" s="381"/>
      <c r="Z651" s="381"/>
      <c r="AA651" s="381"/>
      <c r="AB651" s="381"/>
      <c r="AC651" s="381">
        <v>96.6</v>
      </c>
      <c r="AD651" s="381"/>
      <c r="AE651" s="381"/>
      <c r="AF651" s="381"/>
      <c r="AG651" s="381"/>
      <c r="AH651" s="381">
        <v>188.2</v>
      </c>
      <c r="AI651" s="381"/>
      <c r="AJ651" s="381"/>
      <c r="AK651" s="381"/>
      <c r="AL651" s="381"/>
      <c r="AM651" s="381">
        <v>1351.2</v>
      </c>
      <c r="AN651" s="381"/>
      <c r="AO651" s="381"/>
      <c r="AP651" s="381"/>
      <c r="AQ651" s="381"/>
      <c r="AR651" s="381"/>
      <c r="AS651" s="381"/>
      <c r="AT651" s="381">
        <v>59.3</v>
      </c>
      <c r="AU651" s="381"/>
      <c r="AV651" s="381"/>
      <c r="AW651" s="381"/>
      <c r="AX651" s="381"/>
      <c r="AY651" s="381"/>
      <c r="AZ651" s="381">
        <v>725.7</v>
      </c>
      <c r="BA651" s="381"/>
      <c r="BB651" s="381"/>
      <c r="BC651" s="381"/>
      <c r="BD651" s="381"/>
      <c r="BE651" s="381"/>
      <c r="BF651" s="381"/>
      <c r="BG651" s="381">
        <v>476.1</v>
      </c>
      <c r="BH651" s="381"/>
      <c r="BI651" s="381"/>
      <c r="BJ651" s="381"/>
      <c r="BK651" s="381"/>
      <c r="BL651" s="381"/>
      <c r="BM651" s="381">
        <v>339.2</v>
      </c>
      <c r="BN651" s="381"/>
      <c r="BO651" s="381"/>
      <c r="BP651" s="381"/>
      <c r="BQ651" s="381"/>
    </row>
    <row r="652" spans="1:69" s="4" customFormat="1" ht="15" customHeight="1">
      <c r="A652"/>
      <c r="B652" s="61" t="s">
        <v>667</v>
      </c>
      <c r="C652" s="61"/>
      <c r="D652" s="61"/>
      <c r="E652" s="61"/>
      <c r="F652" s="61"/>
      <c r="G652" s="61"/>
      <c r="H652" s="61"/>
      <c r="I652" s="381">
        <v>1781.3</v>
      </c>
      <c r="J652" s="381"/>
      <c r="K652" s="381"/>
      <c r="L652" s="381"/>
      <c r="M652" s="381"/>
      <c r="N652" s="381"/>
      <c r="O652" s="381"/>
      <c r="P652" s="381">
        <v>1538</v>
      </c>
      <c r="Q652" s="381"/>
      <c r="R652" s="381"/>
      <c r="S652" s="381"/>
      <c r="T652" s="381"/>
      <c r="U652" s="381"/>
      <c r="V652" s="381"/>
      <c r="W652" s="381">
        <v>243.3</v>
      </c>
      <c r="X652" s="381"/>
      <c r="Y652" s="381"/>
      <c r="Z652" s="381"/>
      <c r="AA652" s="381"/>
      <c r="AB652" s="381"/>
      <c r="AC652" s="381">
        <v>58.8</v>
      </c>
      <c r="AD652" s="381"/>
      <c r="AE652" s="381"/>
      <c r="AF652" s="381"/>
      <c r="AG652" s="381"/>
      <c r="AH652" s="381">
        <v>411.5</v>
      </c>
      <c r="AI652" s="381"/>
      <c r="AJ652" s="381"/>
      <c r="AK652" s="381"/>
      <c r="AL652" s="381"/>
      <c r="AM652" s="381">
        <v>1284.3</v>
      </c>
      <c r="AN652" s="381"/>
      <c r="AO652" s="381"/>
      <c r="AP652" s="381"/>
      <c r="AQ652" s="381"/>
      <c r="AR652" s="381"/>
      <c r="AS652" s="381"/>
      <c r="AT652" s="381">
        <v>26.7</v>
      </c>
      <c r="AU652" s="381"/>
      <c r="AV652" s="381"/>
      <c r="AW652" s="381"/>
      <c r="AX652" s="381"/>
      <c r="AY652" s="381"/>
      <c r="AZ652" s="381">
        <v>592.5</v>
      </c>
      <c r="BA652" s="381"/>
      <c r="BB652" s="381"/>
      <c r="BC652" s="381"/>
      <c r="BD652" s="381"/>
      <c r="BE652" s="381"/>
      <c r="BF652" s="381"/>
      <c r="BG652" s="381">
        <v>630.9</v>
      </c>
      <c r="BH652" s="381"/>
      <c r="BI652" s="381"/>
      <c r="BJ652" s="381"/>
      <c r="BK652" s="381"/>
      <c r="BL652" s="381"/>
      <c r="BM652" s="381">
        <v>314.6</v>
      </c>
      <c r="BN652" s="381"/>
      <c r="BO652" s="381"/>
      <c r="BP652" s="381"/>
      <c r="BQ652" s="381"/>
    </row>
    <row r="653" spans="1:69" s="4" customFormat="1" ht="15" customHeight="1">
      <c r="A653"/>
      <c r="B653" s="61" t="s">
        <v>726</v>
      </c>
      <c r="C653" s="61"/>
      <c r="D653" s="61"/>
      <c r="E653" s="61"/>
      <c r="F653" s="61"/>
      <c r="G653" s="61"/>
      <c r="H653" s="61"/>
      <c r="I653" s="381">
        <v>1768.7</v>
      </c>
      <c r="J653" s="381"/>
      <c r="K653" s="381"/>
      <c r="L653" s="381"/>
      <c r="M653" s="381"/>
      <c r="N653" s="381"/>
      <c r="O653" s="381"/>
      <c r="P653" s="381">
        <v>1570</v>
      </c>
      <c r="Q653" s="381"/>
      <c r="R653" s="381"/>
      <c r="S653" s="381"/>
      <c r="T653" s="381"/>
      <c r="U653" s="381"/>
      <c r="V653" s="381"/>
      <c r="W653" s="381">
        <v>198.7</v>
      </c>
      <c r="X653" s="381"/>
      <c r="Y653" s="381"/>
      <c r="Z653" s="381"/>
      <c r="AA653" s="381"/>
      <c r="AB653" s="381"/>
      <c r="AC653" s="381">
        <v>52</v>
      </c>
      <c r="AD653" s="381"/>
      <c r="AE653" s="381"/>
      <c r="AF653" s="381"/>
      <c r="AG653" s="381"/>
      <c r="AH653" s="381">
        <v>373.2</v>
      </c>
      <c r="AI653" s="381"/>
      <c r="AJ653" s="381"/>
      <c r="AK653" s="381"/>
      <c r="AL653" s="381"/>
      <c r="AM653" s="381">
        <v>1320.5</v>
      </c>
      <c r="AN653" s="381"/>
      <c r="AO653" s="381"/>
      <c r="AP653" s="381"/>
      <c r="AQ653" s="381"/>
      <c r="AR653" s="381"/>
      <c r="AS653" s="381"/>
      <c r="AT653" s="381">
        <v>23</v>
      </c>
      <c r="AU653" s="381"/>
      <c r="AV653" s="381"/>
      <c r="AW653" s="381"/>
      <c r="AX653" s="381"/>
      <c r="AY653" s="381"/>
      <c r="AZ653" s="381">
        <v>599.5</v>
      </c>
      <c r="BA653" s="381"/>
      <c r="BB653" s="381"/>
      <c r="BC653" s="381"/>
      <c r="BD653" s="381"/>
      <c r="BE653" s="381"/>
      <c r="BF653" s="381"/>
      <c r="BG653" s="381">
        <v>539.2</v>
      </c>
      <c r="BH653" s="381"/>
      <c r="BI653" s="381"/>
      <c r="BJ653" s="381"/>
      <c r="BK653" s="381"/>
      <c r="BL653" s="381"/>
      <c r="BM653" s="381">
        <v>431.3</v>
      </c>
      <c r="BN653" s="381"/>
      <c r="BO653" s="381"/>
      <c r="BP653" s="381"/>
      <c r="BQ653" s="381"/>
    </row>
    <row r="654" spans="1:69" s="4" customFormat="1" ht="15" customHeight="1">
      <c r="A654"/>
      <c r="B654" s="382" t="s">
        <v>688</v>
      </c>
      <c r="C654" s="382"/>
      <c r="D654" s="382"/>
      <c r="E654" s="382"/>
      <c r="F654" s="382"/>
      <c r="G654" s="382"/>
      <c r="H654" s="382"/>
      <c r="I654" s="381">
        <v>1745.2</v>
      </c>
      <c r="J654" s="381"/>
      <c r="K654" s="381"/>
      <c r="L654" s="381"/>
      <c r="M654" s="381"/>
      <c r="N654" s="381"/>
      <c r="O654" s="381"/>
      <c r="P654" s="381">
        <v>1537</v>
      </c>
      <c r="Q654" s="381"/>
      <c r="R654" s="381"/>
      <c r="S654" s="381"/>
      <c r="T654" s="381"/>
      <c r="U654" s="381"/>
      <c r="V654" s="381"/>
      <c r="W654" s="381">
        <v>208.2</v>
      </c>
      <c r="X654" s="381"/>
      <c r="Y654" s="381"/>
      <c r="Z654" s="381"/>
      <c r="AA654" s="381"/>
      <c r="AB654" s="381"/>
      <c r="AC654" s="381">
        <v>33.2</v>
      </c>
      <c r="AD654" s="381"/>
      <c r="AE654" s="381"/>
      <c r="AF654" s="381"/>
      <c r="AG654" s="381"/>
      <c r="AH654" s="381">
        <v>373.5</v>
      </c>
      <c r="AI654" s="381"/>
      <c r="AJ654" s="381"/>
      <c r="AK654" s="381"/>
      <c r="AL654" s="381"/>
      <c r="AM654" s="381">
        <v>1319.4</v>
      </c>
      <c r="AN654" s="381"/>
      <c r="AO654" s="381"/>
      <c r="AP654" s="381"/>
      <c r="AQ654" s="381"/>
      <c r="AR654" s="381"/>
      <c r="AS654" s="381"/>
      <c r="AT654" s="381">
        <v>19.1</v>
      </c>
      <c r="AU654" s="381"/>
      <c r="AV654" s="381"/>
      <c r="AW654" s="381"/>
      <c r="AX654" s="381"/>
      <c r="AY654" s="381"/>
      <c r="AZ654" s="381">
        <v>674.7</v>
      </c>
      <c r="BA654" s="381"/>
      <c r="BB654" s="381"/>
      <c r="BC654" s="381"/>
      <c r="BD654" s="381"/>
      <c r="BE654" s="381"/>
      <c r="BF654" s="381"/>
      <c r="BG654" s="381">
        <v>593.3</v>
      </c>
      <c r="BH654" s="381"/>
      <c r="BI654" s="381"/>
      <c r="BJ654" s="381"/>
      <c r="BK654" s="381"/>
      <c r="BL654" s="381"/>
      <c r="BM654" s="383">
        <v>269</v>
      </c>
      <c r="BN654" s="383"/>
      <c r="BO654" s="383"/>
      <c r="BP654" s="383"/>
      <c r="BQ654" s="383"/>
    </row>
    <row r="655" spans="1:69" s="4" customFormat="1" ht="15" customHeight="1">
      <c r="A655"/>
      <c r="B655" s="27" t="s">
        <v>689</v>
      </c>
      <c r="C655" s="27"/>
      <c r="D655" s="27"/>
      <c r="E655" s="27"/>
      <c r="F655" s="27"/>
      <c r="G655" s="27"/>
      <c r="H655" s="27"/>
      <c r="I655" s="384">
        <v>1813.5</v>
      </c>
      <c r="J655" s="384"/>
      <c r="K655" s="384"/>
      <c r="L655" s="384"/>
      <c r="M655" s="384"/>
      <c r="N655" s="384"/>
      <c r="O655" s="384"/>
      <c r="P655" s="384">
        <v>1583</v>
      </c>
      <c r="Q655" s="384"/>
      <c r="R655" s="384"/>
      <c r="S655" s="384"/>
      <c r="T655" s="384"/>
      <c r="U655" s="384"/>
      <c r="V655" s="384"/>
      <c r="W655" s="384">
        <v>230.5</v>
      </c>
      <c r="X655" s="384"/>
      <c r="Y655" s="384"/>
      <c r="Z655" s="384"/>
      <c r="AA655" s="384"/>
      <c r="AB655" s="384"/>
      <c r="AC655" s="384">
        <v>37.7</v>
      </c>
      <c r="AD655" s="384"/>
      <c r="AE655" s="384"/>
      <c r="AF655" s="384"/>
      <c r="AG655" s="384"/>
      <c r="AH655" s="384">
        <v>409.1</v>
      </c>
      <c r="AI655" s="384"/>
      <c r="AJ655" s="384"/>
      <c r="AK655" s="384"/>
      <c r="AL655" s="384"/>
      <c r="AM655" s="384">
        <v>1341.3</v>
      </c>
      <c r="AN655" s="384"/>
      <c r="AO655" s="384"/>
      <c r="AP655" s="384"/>
      <c r="AQ655" s="384"/>
      <c r="AR655" s="384"/>
      <c r="AS655" s="384"/>
      <c r="AT655" s="384">
        <v>25.4</v>
      </c>
      <c r="AU655" s="384"/>
      <c r="AV655" s="384"/>
      <c r="AW655" s="384"/>
      <c r="AX655" s="384"/>
      <c r="AY655" s="384"/>
      <c r="AZ655" s="384">
        <v>683</v>
      </c>
      <c r="BA655" s="384"/>
      <c r="BB655" s="384"/>
      <c r="BC655" s="384"/>
      <c r="BD655" s="384"/>
      <c r="BE655" s="384"/>
      <c r="BF655" s="384"/>
      <c r="BG655" s="384">
        <v>633.9</v>
      </c>
      <c r="BH655" s="384"/>
      <c r="BI655" s="384"/>
      <c r="BJ655" s="384"/>
      <c r="BK655" s="384"/>
      <c r="BL655" s="384"/>
      <c r="BM655" s="384">
        <v>266.1</v>
      </c>
      <c r="BN655" s="384"/>
      <c r="BO655" s="384"/>
      <c r="BP655" s="384"/>
      <c r="BQ655" s="384"/>
    </row>
    <row r="656" spans="1:69" s="4" customFormat="1" ht="1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 s="52" t="s">
        <v>727</v>
      </c>
    </row>
    <row r="657" spans="1:69" s="4" customFormat="1" ht="9.75" customHeight="1">
      <c r="A657"/>
      <c r="B657"/>
      <c r="C657"/>
      <c r="D657"/>
      <c r="E657"/>
      <c r="F657"/>
      <c r="G657"/>
      <c r="H657"/>
      <c r="I657"/>
      <c r="J657"/>
      <c r="K657"/>
      <c r="L657" s="333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</row>
    <row r="658" spans="1:69" s="4" customFormat="1" ht="15" customHeight="1">
      <c r="A658" s="4" t="s">
        <v>728</v>
      </c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</row>
    <row r="659" spans="1:69" s="4" customFormat="1" ht="15" customHeight="1" hidden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</row>
    <row r="660" spans="1:69" s="4" customFormat="1" ht="15" customHeight="1">
      <c r="A660" s="4" t="s">
        <v>729</v>
      </c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 s="52" t="s">
        <v>730</v>
      </c>
    </row>
    <row r="661" spans="1:69" s="4" customFormat="1" ht="3.7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</row>
    <row r="662" spans="1:256" ht="15" customHeight="1">
      <c r="A662"/>
      <c r="B662" s="5" t="s">
        <v>100</v>
      </c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 t="s">
        <v>731</v>
      </c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 t="s">
        <v>732</v>
      </c>
      <c r="AP662" s="5"/>
      <c r="AQ662" s="5"/>
      <c r="AR662" s="5"/>
      <c r="AS662" s="5"/>
      <c r="AT662" s="5"/>
      <c r="AU662" s="5"/>
      <c r="AV662" s="5"/>
      <c r="AW662" s="5"/>
      <c r="AX662" s="5" t="s">
        <v>733</v>
      </c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</row>
    <row r="663" spans="1:256" ht="15" customHeight="1">
      <c r="A663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 t="s">
        <v>96</v>
      </c>
      <c r="V663" s="5"/>
      <c r="W663" s="5"/>
      <c r="X663" s="5"/>
      <c r="Y663" s="5"/>
      <c r="Z663" s="5"/>
      <c r="AA663" s="5"/>
      <c r="AB663" s="5"/>
      <c r="AC663" s="5"/>
      <c r="AD663" s="5"/>
      <c r="AE663" s="5" t="s">
        <v>734</v>
      </c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8" t="s">
        <v>731</v>
      </c>
      <c r="AY663" s="58"/>
      <c r="AZ663" s="58"/>
      <c r="BA663" s="58"/>
      <c r="BB663" s="58"/>
      <c r="BC663" s="58"/>
      <c r="BD663" s="58"/>
      <c r="BE663" s="58"/>
      <c r="BF663" s="58"/>
      <c r="BG663" s="58"/>
      <c r="BH663" s="58" t="s">
        <v>732</v>
      </c>
      <c r="BI663" s="58"/>
      <c r="BJ663" s="58"/>
      <c r="BK663" s="58"/>
      <c r="BL663" s="58"/>
      <c r="BM663" s="58"/>
      <c r="BN663" s="58"/>
      <c r="BO663" s="58"/>
      <c r="BP663" s="58"/>
      <c r="BQ663" s="58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</row>
    <row r="664" spans="1:256" ht="15" customHeight="1">
      <c r="A664"/>
      <c r="B664" s="385" t="s">
        <v>735</v>
      </c>
      <c r="C664" s="385"/>
      <c r="D664" s="385"/>
      <c r="E664" s="385"/>
      <c r="F664" s="385"/>
      <c r="G664" s="385"/>
      <c r="H664" s="385"/>
      <c r="I664" s="385"/>
      <c r="J664" s="386" t="s">
        <v>736</v>
      </c>
      <c r="K664" s="386"/>
      <c r="L664" s="386"/>
      <c r="M664" s="386"/>
      <c r="N664" s="386"/>
      <c r="O664" s="386"/>
      <c r="P664" s="386"/>
      <c r="Q664" s="386"/>
      <c r="R664" s="386"/>
      <c r="S664" s="386"/>
      <c r="T664" s="386"/>
      <c r="U664" s="387">
        <v>37390</v>
      </c>
      <c r="V664" s="387"/>
      <c r="W664" s="387"/>
      <c r="X664" s="387"/>
      <c r="Y664" s="387"/>
      <c r="Z664" s="387"/>
      <c r="AA664" s="387"/>
      <c r="AB664" s="387"/>
      <c r="AC664" s="387"/>
      <c r="AD664" s="387"/>
      <c r="AE664" s="387">
        <v>35661</v>
      </c>
      <c r="AF664" s="387"/>
      <c r="AG664" s="387"/>
      <c r="AH664" s="387"/>
      <c r="AI664" s="387"/>
      <c r="AJ664" s="387"/>
      <c r="AK664" s="387"/>
      <c r="AL664" s="387"/>
      <c r="AM664" s="387"/>
      <c r="AN664" s="387"/>
      <c r="AO664" s="387">
        <v>39089</v>
      </c>
      <c r="AP664" s="387"/>
      <c r="AQ664" s="387"/>
      <c r="AR664" s="387"/>
      <c r="AS664" s="387"/>
      <c r="AT664" s="387"/>
      <c r="AU664" s="387"/>
      <c r="AV664" s="387"/>
      <c r="AW664" s="387"/>
      <c r="AX664" s="387">
        <v>102</v>
      </c>
      <c r="AY664" s="387"/>
      <c r="AZ664" s="387"/>
      <c r="BA664" s="387"/>
      <c r="BB664" s="387"/>
      <c r="BC664" s="387"/>
      <c r="BD664" s="387"/>
      <c r="BE664" s="387"/>
      <c r="BF664" s="387"/>
      <c r="BG664" s="387"/>
      <c r="BH664" s="387">
        <v>107</v>
      </c>
      <c r="BI664" s="387"/>
      <c r="BJ664" s="387"/>
      <c r="BK664" s="387"/>
      <c r="BL664" s="387"/>
      <c r="BM664" s="387"/>
      <c r="BN664" s="387"/>
      <c r="BO664" s="387"/>
      <c r="BP664" s="387"/>
      <c r="BQ664" s="387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</row>
    <row r="665" spans="1:256" ht="15" customHeight="1">
      <c r="A665"/>
      <c r="B665" s="385"/>
      <c r="C665" s="385"/>
      <c r="D665" s="385"/>
      <c r="E665" s="385"/>
      <c r="F665" s="385"/>
      <c r="G665" s="385"/>
      <c r="H665" s="385"/>
      <c r="I665" s="385"/>
      <c r="J665" s="388" t="s">
        <v>737</v>
      </c>
      <c r="K665" s="388"/>
      <c r="L665" s="388"/>
      <c r="M665" s="388"/>
      <c r="N665" s="388"/>
      <c r="O665" s="388"/>
      <c r="P665" s="388"/>
      <c r="Q665" s="388"/>
      <c r="R665" s="388"/>
      <c r="S665" s="388"/>
      <c r="T665" s="388"/>
      <c r="U665" s="389">
        <v>51785</v>
      </c>
      <c r="V665" s="389"/>
      <c r="W665" s="389"/>
      <c r="X665" s="389"/>
      <c r="Y665" s="389"/>
      <c r="Z665" s="389"/>
      <c r="AA665" s="389"/>
      <c r="AB665" s="389"/>
      <c r="AC665" s="389"/>
      <c r="AD665" s="389"/>
      <c r="AE665" s="389">
        <v>39003</v>
      </c>
      <c r="AF665" s="389"/>
      <c r="AG665" s="389"/>
      <c r="AH665" s="389"/>
      <c r="AI665" s="389"/>
      <c r="AJ665" s="389"/>
      <c r="AK665" s="389"/>
      <c r="AL665" s="389"/>
      <c r="AM665" s="389"/>
      <c r="AN665" s="389"/>
      <c r="AO665" s="389">
        <v>50384</v>
      </c>
      <c r="AP665" s="389"/>
      <c r="AQ665" s="389"/>
      <c r="AR665" s="389"/>
      <c r="AS665" s="389"/>
      <c r="AT665" s="389"/>
      <c r="AU665" s="389"/>
      <c r="AV665" s="389"/>
      <c r="AW665" s="389"/>
      <c r="AX665" s="389">
        <v>142</v>
      </c>
      <c r="AY665" s="389"/>
      <c r="AZ665" s="389"/>
      <c r="BA665" s="389"/>
      <c r="BB665" s="389"/>
      <c r="BC665" s="389"/>
      <c r="BD665" s="389"/>
      <c r="BE665" s="389"/>
      <c r="BF665" s="389"/>
      <c r="BG665" s="389"/>
      <c r="BH665" s="389">
        <v>138</v>
      </c>
      <c r="BI665" s="389"/>
      <c r="BJ665" s="389"/>
      <c r="BK665" s="389"/>
      <c r="BL665" s="389"/>
      <c r="BM665" s="389"/>
      <c r="BN665" s="389"/>
      <c r="BO665" s="389"/>
      <c r="BP665" s="389"/>
      <c r="BQ665" s="389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</row>
    <row r="666" spans="1:256" ht="15" customHeight="1">
      <c r="A666"/>
      <c r="B666" s="385"/>
      <c r="C666" s="385"/>
      <c r="D666" s="385"/>
      <c r="E666" s="385"/>
      <c r="F666" s="385"/>
      <c r="G666" s="385"/>
      <c r="H666" s="385"/>
      <c r="I666" s="385"/>
      <c r="J666" s="388" t="s">
        <v>738</v>
      </c>
      <c r="K666" s="388"/>
      <c r="L666" s="388"/>
      <c r="M666" s="388"/>
      <c r="N666" s="388"/>
      <c r="O666" s="388"/>
      <c r="P666" s="388"/>
      <c r="Q666" s="388"/>
      <c r="R666" s="388"/>
      <c r="S666" s="388"/>
      <c r="T666" s="388"/>
      <c r="U666" s="389">
        <v>606171</v>
      </c>
      <c r="V666" s="389"/>
      <c r="W666" s="389"/>
      <c r="X666" s="389"/>
      <c r="Y666" s="389"/>
      <c r="Z666" s="389"/>
      <c r="AA666" s="389"/>
      <c r="AB666" s="389"/>
      <c r="AC666" s="389"/>
      <c r="AD666" s="389"/>
      <c r="AE666" s="389">
        <v>415368</v>
      </c>
      <c r="AF666" s="389"/>
      <c r="AG666" s="389"/>
      <c r="AH666" s="389"/>
      <c r="AI666" s="389"/>
      <c r="AJ666" s="389"/>
      <c r="AK666" s="389"/>
      <c r="AL666" s="389"/>
      <c r="AM666" s="389"/>
      <c r="AN666" s="389"/>
      <c r="AO666" s="389">
        <v>612700</v>
      </c>
      <c r="AP666" s="389"/>
      <c r="AQ666" s="389"/>
      <c r="AR666" s="389"/>
      <c r="AS666" s="389"/>
      <c r="AT666" s="389"/>
      <c r="AU666" s="389"/>
      <c r="AV666" s="389"/>
      <c r="AW666" s="389"/>
      <c r="AX666" s="389">
        <v>1661</v>
      </c>
      <c r="AY666" s="389"/>
      <c r="AZ666" s="389"/>
      <c r="BA666" s="389"/>
      <c r="BB666" s="389"/>
      <c r="BC666" s="389"/>
      <c r="BD666" s="389"/>
      <c r="BE666" s="389"/>
      <c r="BF666" s="389"/>
      <c r="BG666" s="389"/>
      <c r="BH666" s="389">
        <v>1679</v>
      </c>
      <c r="BI666" s="389"/>
      <c r="BJ666" s="389"/>
      <c r="BK666" s="389"/>
      <c r="BL666" s="389"/>
      <c r="BM666" s="389"/>
      <c r="BN666" s="389"/>
      <c r="BO666" s="389"/>
      <c r="BP666" s="389"/>
      <c r="BQ666" s="389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</row>
    <row r="667" spans="1:256" ht="15" customHeight="1">
      <c r="A667"/>
      <c r="B667" s="385"/>
      <c r="C667" s="385"/>
      <c r="D667" s="385"/>
      <c r="E667" s="385"/>
      <c r="F667" s="385"/>
      <c r="G667" s="385"/>
      <c r="H667" s="385"/>
      <c r="I667" s="385"/>
      <c r="J667" s="388" t="s">
        <v>739</v>
      </c>
      <c r="K667" s="388"/>
      <c r="L667" s="388"/>
      <c r="M667" s="388"/>
      <c r="N667" s="388"/>
      <c r="O667" s="388"/>
      <c r="P667" s="388"/>
      <c r="Q667" s="388"/>
      <c r="R667" s="388"/>
      <c r="S667" s="388"/>
      <c r="T667" s="388"/>
      <c r="U667" s="389">
        <v>19008</v>
      </c>
      <c r="V667" s="389"/>
      <c r="W667" s="389"/>
      <c r="X667" s="389"/>
      <c r="Y667" s="389"/>
      <c r="Z667" s="389"/>
      <c r="AA667" s="389"/>
      <c r="AB667" s="389"/>
      <c r="AC667" s="389"/>
      <c r="AD667" s="389"/>
      <c r="AE667" s="389">
        <v>16574</v>
      </c>
      <c r="AF667" s="389"/>
      <c r="AG667" s="389"/>
      <c r="AH667" s="389"/>
      <c r="AI667" s="389"/>
      <c r="AJ667" s="389"/>
      <c r="AK667" s="389"/>
      <c r="AL667" s="389"/>
      <c r="AM667" s="389"/>
      <c r="AN667" s="389"/>
      <c r="AO667" s="389">
        <v>20236</v>
      </c>
      <c r="AP667" s="389"/>
      <c r="AQ667" s="389"/>
      <c r="AR667" s="389"/>
      <c r="AS667" s="389"/>
      <c r="AT667" s="389"/>
      <c r="AU667" s="389"/>
      <c r="AV667" s="389"/>
      <c r="AW667" s="389"/>
      <c r="AX667" s="389">
        <v>52</v>
      </c>
      <c r="AY667" s="389"/>
      <c r="AZ667" s="389"/>
      <c r="BA667" s="389"/>
      <c r="BB667" s="389"/>
      <c r="BC667" s="389"/>
      <c r="BD667" s="389"/>
      <c r="BE667" s="389"/>
      <c r="BF667" s="389"/>
      <c r="BG667" s="389"/>
      <c r="BH667" s="389">
        <v>55</v>
      </c>
      <c r="BI667" s="389"/>
      <c r="BJ667" s="389"/>
      <c r="BK667" s="389"/>
      <c r="BL667" s="389"/>
      <c r="BM667" s="389"/>
      <c r="BN667" s="389"/>
      <c r="BO667" s="389"/>
      <c r="BP667" s="389"/>
      <c r="BQ667" s="389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</row>
    <row r="668" spans="1:256" ht="15" customHeight="1">
      <c r="A668"/>
      <c r="B668" s="385"/>
      <c r="C668" s="385"/>
      <c r="D668" s="385"/>
      <c r="E668" s="385"/>
      <c r="F668" s="385"/>
      <c r="G668" s="385"/>
      <c r="H668" s="385"/>
      <c r="I668" s="385"/>
      <c r="J668" s="390" t="s">
        <v>740</v>
      </c>
      <c r="K668" s="390"/>
      <c r="L668" s="390"/>
      <c r="M668" s="390"/>
      <c r="N668" s="390"/>
      <c r="O668" s="390"/>
      <c r="P668" s="390"/>
      <c r="Q668" s="390"/>
      <c r="R668" s="390"/>
      <c r="S668" s="390"/>
      <c r="T668" s="390"/>
      <c r="U668" s="391">
        <v>119424</v>
      </c>
      <c r="V668" s="391"/>
      <c r="W668" s="391"/>
      <c r="X668" s="391"/>
      <c r="Y668" s="391"/>
      <c r="Z668" s="391"/>
      <c r="AA668" s="391"/>
      <c r="AB668" s="391"/>
      <c r="AC668" s="391"/>
      <c r="AD668" s="391"/>
      <c r="AE668" s="391">
        <v>100635</v>
      </c>
      <c r="AF668" s="391"/>
      <c r="AG668" s="391"/>
      <c r="AH668" s="391"/>
      <c r="AI668" s="391"/>
      <c r="AJ668" s="391"/>
      <c r="AK668" s="391"/>
      <c r="AL668" s="391"/>
      <c r="AM668" s="391"/>
      <c r="AN668" s="391"/>
      <c r="AO668" s="391">
        <v>123238</v>
      </c>
      <c r="AP668" s="391"/>
      <c r="AQ668" s="391"/>
      <c r="AR668" s="391"/>
      <c r="AS668" s="391"/>
      <c r="AT668" s="391"/>
      <c r="AU668" s="391"/>
      <c r="AV668" s="391"/>
      <c r="AW668" s="391"/>
      <c r="AX668" s="391">
        <v>327</v>
      </c>
      <c r="AY668" s="391"/>
      <c r="AZ668" s="391"/>
      <c r="BA668" s="391"/>
      <c r="BB668" s="391"/>
      <c r="BC668" s="391"/>
      <c r="BD668" s="391"/>
      <c r="BE668" s="391"/>
      <c r="BF668" s="391"/>
      <c r="BG668" s="391"/>
      <c r="BH668" s="391">
        <v>338</v>
      </c>
      <c r="BI668" s="391"/>
      <c r="BJ668" s="391"/>
      <c r="BK668" s="391"/>
      <c r="BL668" s="391"/>
      <c r="BM668" s="391"/>
      <c r="BN668" s="391"/>
      <c r="BO668" s="391"/>
      <c r="BP668" s="391"/>
      <c r="BQ668" s="391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1:256" ht="15" customHeight="1">
      <c r="A669"/>
      <c r="B669" s="385" t="s">
        <v>741</v>
      </c>
      <c r="C669" s="385"/>
      <c r="D669" s="385"/>
      <c r="E669" s="385"/>
      <c r="F669" s="385"/>
      <c r="G669" s="385"/>
      <c r="H669" s="385"/>
      <c r="I669" s="385"/>
      <c r="J669" s="386" t="s">
        <v>736</v>
      </c>
      <c r="K669" s="386"/>
      <c r="L669" s="386"/>
      <c r="M669" s="386"/>
      <c r="N669" s="386"/>
      <c r="O669" s="386"/>
      <c r="P669" s="386"/>
      <c r="Q669" s="386"/>
      <c r="R669" s="386"/>
      <c r="S669" s="386"/>
      <c r="T669" s="386"/>
      <c r="U669" s="387">
        <v>42241</v>
      </c>
      <c r="V669" s="387"/>
      <c r="W669" s="387"/>
      <c r="X669" s="387"/>
      <c r="Y669" s="387"/>
      <c r="Z669" s="387"/>
      <c r="AA669" s="387"/>
      <c r="AB669" s="387"/>
      <c r="AC669" s="387"/>
      <c r="AD669" s="387"/>
      <c r="AE669" s="387">
        <v>40610</v>
      </c>
      <c r="AF669" s="387"/>
      <c r="AG669" s="387"/>
      <c r="AH669" s="387"/>
      <c r="AI669" s="387"/>
      <c r="AJ669" s="387"/>
      <c r="AK669" s="387"/>
      <c r="AL669" s="387"/>
      <c r="AM669" s="387"/>
      <c r="AN669" s="387"/>
      <c r="AO669" s="387">
        <v>43754</v>
      </c>
      <c r="AP669" s="387"/>
      <c r="AQ669" s="387"/>
      <c r="AR669" s="387"/>
      <c r="AS669" s="387"/>
      <c r="AT669" s="387"/>
      <c r="AU669" s="387"/>
      <c r="AV669" s="387"/>
      <c r="AW669" s="387"/>
      <c r="AX669" s="387">
        <v>116</v>
      </c>
      <c r="AY669" s="387"/>
      <c r="AZ669" s="387"/>
      <c r="BA669" s="387"/>
      <c r="BB669" s="387"/>
      <c r="BC669" s="387"/>
      <c r="BD669" s="387"/>
      <c r="BE669" s="387"/>
      <c r="BF669" s="387"/>
      <c r="BG669" s="387"/>
      <c r="BH669" s="387">
        <v>120</v>
      </c>
      <c r="BI669" s="387"/>
      <c r="BJ669" s="387"/>
      <c r="BK669" s="387"/>
      <c r="BL669" s="387"/>
      <c r="BM669" s="387"/>
      <c r="BN669" s="387"/>
      <c r="BO669" s="387"/>
      <c r="BP669" s="387"/>
      <c r="BQ669" s="387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1:256" ht="15" customHeight="1">
      <c r="A670"/>
      <c r="B670" s="385"/>
      <c r="C670" s="385"/>
      <c r="D670" s="385"/>
      <c r="E670" s="385"/>
      <c r="F670" s="385"/>
      <c r="G670" s="385"/>
      <c r="H670" s="385"/>
      <c r="I670" s="385"/>
      <c r="J670" s="388" t="s">
        <v>737</v>
      </c>
      <c r="K670" s="388"/>
      <c r="L670" s="388"/>
      <c r="M670" s="388"/>
      <c r="N670" s="388"/>
      <c r="O670" s="388"/>
      <c r="P670" s="388"/>
      <c r="Q670" s="388"/>
      <c r="R670" s="388"/>
      <c r="S670" s="388"/>
      <c r="T670" s="388"/>
      <c r="U670" s="389">
        <v>49827</v>
      </c>
      <c r="V670" s="389"/>
      <c r="W670" s="389"/>
      <c r="X670" s="389"/>
      <c r="Y670" s="389"/>
      <c r="Z670" s="389"/>
      <c r="AA670" s="389"/>
      <c r="AB670" s="389"/>
      <c r="AC670" s="389"/>
      <c r="AD670" s="389"/>
      <c r="AE670" s="389">
        <v>37969</v>
      </c>
      <c r="AF670" s="389"/>
      <c r="AG670" s="389"/>
      <c r="AH670" s="389"/>
      <c r="AI670" s="389"/>
      <c r="AJ670" s="389"/>
      <c r="AK670" s="389"/>
      <c r="AL670" s="389"/>
      <c r="AM670" s="389"/>
      <c r="AN670" s="389"/>
      <c r="AO670" s="389">
        <v>49260</v>
      </c>
      <c r="AP670" s="389"/>
      <c r="AQ670" s="389"/>
      <c r="AR670" s="389"/>
      <c r="AS670" s="389"/>
      <c r="AT670" s="389"/>
      <c r="AU670" s="389"/>
      <c r="AV670" s="389"/>
      <c r="AW670" s="389"/>
      <c r="AX670" s="389">
        <v>137</v>
      </c>
      <c r="AY670" s="389"/>
      <c r="AZ670" s="389"/>
      <c r="BA670" s="389"/>
      <c r="BB670" s="389"/>
      <c r="BC670" s="389"/>
      <c r="BD670" s="389"/>
      <c r="BE670" s="389"/>
      <c r="BF670" s="389"/>
      <c r="BG670" s="389"/>
      <c r="BH670" s="389">
        <v>135</v>
      </c>
      <c r="BI670" s="389"/>
      <c r="BJ670" s="389"/>
      <c r="BK670" s="389"/>
      <c r="BL670" s="389"/>
      <c r="BM670" s="389"/>
      <c r="BN670" s="389"/>
      <c r="BO670" s="389"/>
      <c r="BP670" s="389"/>
      <c r="BQ670" s="389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1:256" ht="15" customHeight="1">
      <c r="A671"/>
      <c r="B671" s="385"/>
      <c r="C671" s="385"/>
      <c r="D671" s="385"/>
      <c r="E671" s="385"/>
      <c r="F671" s="385"/>
      <c r="G671" s="385"/>
      <c r="H671" s="385"/>
      <c r="I671" s="385"/>
      <c r="J671" s="388" t="s">
        <v>738</v>
      </c>
      <c r="K671" s="388"/>
      <c r="L671" s="388"/>
      <c r="M671" s="388"/>
      <c r="N671" s="388"/>
      <c r="O671" s="388"/>
      <c r="P671" s="388"/>
      <c r="Q671" s="388"/>
      <c r="R671" s="388"/>
      <c r="S671" s="388"/>
      <c r="T671" s="388"/>
      <c r="U671" s="389">
        <v>644956</v>
      </c>
      <c r="V671" s="389"/>
      <c r="W671" s="389"/>
      <c r="X671" s="389"/>
      <c r="Y671" s="389"/>
      <c r="Z671" s="389"/>
      <c r="AA671" s="389"/>
      <c r="AB671" s="389"/>
      <c r="AC671" s="389"/>
      <c r="AD671" s="389"/>
      <c r="AE671" s="389">
        <v>446295</v>
      </c>
      <c r="AF671" s="389"/>
      <c r="AG671" s="389"/>
      <c r="AH671" s="389"/>
      <c r="AI671" s="389"/>
      <c r="AJ671" s="389"/>
      <c r="AK671" s="389"/>
      <c r="AL671" s="389"/>
      <c r="AM671" s="389"/>
      <c r="AN671" s="389"/>
      <c r="AO671" s="389">
        <v>650850</v>
      </c>
      <c r="AP671" s="389"/>
      <c r="AQ671" s="389"/>
      <c r="AR671" s="389"/>
      <c r="AS671" s="389"/>
      <c r="AT671" s="389"/>
      <c r="AU671" s="389"/>
      <c r="AV671" s="389"/>
      <c r="AW671" s="389"/>
      <c r="AX671" s="389">
        <v>1767</v>
      </c>
      <c r="AY671" s="389"/>
      <c r="AZ671" s="389"/>
      <c r="BA671" s="389"/>
      <c r="BB671" s="389"/>
      <c r="BC671" s="389"/>
      <c r="BD671" s="389"/>
      <c r="BE671" s="389"/>
      <c r="BF671" s="389"/>
      <c r="BG671" s="389"/>
      <c r="BH671" s="389">
        <v>1783</v>
      </c>
      <c r="BI671" s="389"/>
      <c r="BJ671" s="389"/>
      <c r="BK671" s="389"/>
      <c r="BL671" s="389"/>
      <c r="BM671" s="389"/>
      <c r="BN671" s="389"/>
      <c r="BO671" s="389"/>
      <c r="BP671" s="389"/>
      <c r="BQ671" s="389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</row>
    <row r="672" spans="1:256" ht="15" customHeight="1">
      <c r="A672"/>
      <c r="B672" s="385"/>
      <c r="C672" s="385"/>
      <c r="D672" s="385"/>
      <c r="E672" s="385"/>
      <c r="F672" s="385"/>
      <c r="G672" s="385"/>
      <c r="H672" s="385"/>
      <c r="I672" s="385"/>
      <c r="J672" s="388" t="s">
        <v>739</v>
      </c>
      <c r="K672" s="388"/>
      <c r="L672" s="388"/>
      <c r="M672" s="388"/>
      <c r="N672" s="388"/>
      <c r="O672" s="388"/>
      <c r="P672" s="388"/>
      <c r="Q672" s="388"/>
      <c r="R672" s="388"/>
      <c r="S672" s="388"/>
      <c r="T672" s="388"/>
      <c r="U672" s="389">
        <v>20835</v>
      </c>
      <c r="V672" s="389"/>
      <c r="W672" s="389"/>
      <c r="X672" s="389"/>
      <c r="Y672" s="389"/>
      <c r="Z672" s="389"/>
      <c r="AA672" s="389"/>
      <c r="AB672" s="389"/>
      <c r="AC672" s="389"/>
      <c r="AD672" s="389"/>
      <c r="AE672" s="389">
        <v>18113</v>
      </c>
      <c r="AF672" s="389"/>
      <c r="AG672" s="389"/>
      <c r="AH672" s="389"/>
      <c r="AI672" s="389"/>
      <c r="AJ672" s="389"/>
      <c r="AK672" s="389"/>
      <c r="AL672" s="389"/>
      <c r="AM672" s="389"/>
      <c r="AN672" s="389"/>
      <c r="AO672" s="389">
        <v>21308</v>
      </c>
      <c r="AP672" s="389"/>
      <c r="AQ672" s="389"/>
      <c r="AR672" s="389"/>
      <c r="AS672" s="389"/>
      <c r="AT672" s="389"/>
      <c r="AU672" s="389"/>
      <c r="AV672" s="389"/>
      <c r="AW672" s="389"/>
      <c r="AX672" s="389">
        <v>57</v>
      </c>
      <c r="AY672" s="389"/>
      <c r="AZ672" s="389"/>
      <c r="BA672" s="389"/>
      <c r="BB672" s="389"/>
      <c r="BC672" s="389"/>
      <c r="BD672" s="389"/>
      <c r="BE672" s="389"/>
      <c r="BF672" s="389"/>
      <c r="BG672" s="389"/>
      <c r="BH672" s="389">
        <v>58</v>
      </c>
      <c r="BI672" s="389"/>
      <c r="BJ672" s="389"/>
      <c r="BK672" s="389"/>
      <c r="BL672" s="389"/>
      <c r="BM672" s="389"/>
      <c r="BN672" s="389"/>
      <c r="BO672" s="389"/>
      <c r="BP672" s="389"/>
      <c r="BQ672" s="389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</row>
    <row r="673" spans="1:256" ht="15" customHeight="1">
      <c r="A673"/>
      <c r="B673" s="385"/>
      <c r="C673" s="385"/>
      <c r="D673" s="385"/>
      <c r="E673" s="385"/>
      <c r="F673" s="385"/>
      <c r="G673" s="385"/>
      <c r="H673" s="385"/>
      <c r="I673" s="385"/>
      <c r="J673" s="390" t="s">
        <v>740</v>
      </c>
      <c r="K673" s="390"/>
      <c r="L673" s="390"/>
      <c r="M673" s="390"/>
      <c r="N673" s="390"/>
      <c r="O673" s="390"/>
      <c r="P673" s="390"/>
      <c r="Q673" s="390"/>
      <c r="R673" s="390"/>
      <c r="S673" s="390"/>
      <c r="T673" s="390"/>
      <c r="U673" s="391">
        <v>129609</v>
      </c>
      <c r="V673" s="391"/>
      <c r="W673" s="391"/>
      <c r="X673" s="391"/>
      <c r="Y673" s="391"/>
      <c r="Z673" s="391"/>
      <c r="AA673" s="391"/>
      <c r="AB673" s="391"/>
      <c r="AC673" s="391"/>
      <c r="AD673" s="391"/>
      <c r="AE673" s="391">
        <v>110225</v>
      </c>
      <c r="AF673" s="391"/>
      <c r="AG673" s="391"/>
      <c r="AH673" s="391"/>
      <c r="AI673" s="391"/>
      <c r="AJ673" s="391"/>
      <c r="AK673" s="391"/>
      <c r="AL673" s="391"/>
      <c r="AM673" s="391"/>
      <c r="AN673" s="391"/>
      <c r="AO673" s="391">
        <v>131919</v>
      </c>
      <c r="AP673" s="391"/>
      <c r="AQ673" s="391"/>
      <c r="AR673" s="391"/>
      <c r="AS673" s="391"/>
      <c r="AT673" s="391"/>
      <c r="AU673" s="391"/>
      <c r="AV673" s="391"/>
      <c r="AW673" s="391"/>
      <c r="AX673" s="391">
        <v>355</v>
      </c>
      <c r="AY673" s="391"/>
      <c r="AZ673" s="391"/>
      <c r="BA673" s="391"/>
      <c r="BB673" s="391"/>
      <c r="BC673" s="391"/>
      <c r="BD673" s="391"/>
      <c r="BE673" s="391"/>
      <c r="BF673" s="391"/>
      <c r="BG673" s="391"/>
      <c r="BH673" s="391">
        <v>361</v>
      </c>
      <c r="BI673" s="391"/>
      <c r="BJ673" s="391"/>
      <c r="BK673" s="391"/>
      <c r="BL673" s="391"/>
      <c r="BM673" s="391"/>
      <c r="BN673" s="391"/>
      <c r="BO673" s="391"/>
      <c r="BP673" s="391"/>
      <c r="BQ673" s="391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</row>
    <row r="674" spans="1:256" ht="15" customHeight="1">
      <c r="A674"/>
      <c r="B674" s="385" t="s">
        <v>742</v>
      </c>
      <c r="C674" s="385"/>
      <c r="D674" s="385"/>
      <c r="E674" s="385"/>
      <c r="F674" s="385"/>
      <c r="G674" s="385"/>
      <c r="H674" s="385"/>
      <c r="I674" s="385"/>
      <c r="J674" s="386" t="s">
        <v>736</v>
      </c>
      <c r="K674" s="386"/>
      <c r="L674" s="386"/>
      <c r="M674" s="386"/>
      <c r="N674" s="386"/>
      <c r="O674" s="386"/>
      <c r="P674" s="386"/>
      <c r="Q674" s="386"/>
      <c r="R674" s="386"/>
      <c r="S674" s="386"/>
      <c r="T674" s="386"/>
      <c r="U674" s="387">
        <v>39816</v>
      </c>
      <c r="V674" s="387"/>
      <c r="W674" s="387"/>
      <c r="X674" s="387"/>
      <c r="Y674" s="387"/>
      <c r="Z674" s="387"/>
      <c r="AA674" s="387"/>
      <c r="AB674" s="387"/>
      <c r="AC674" s="387"/>
      <c r="AD674" s="387"/>
      <c r="AE674" s="387">
        <v>38498</v>
      </c>
      <c r="AF674" s="387"/>
      <c r="AG674" s="387"/>
      <c r="AH674" s="387"/>
      <c r="AI674" s="387"/>
      <c r="AJ674" s="387"/>
      <c r="AK674" s="387"/>
      <c r="AL674" s="387"/>
      <c r="AM674" s="387"/>
      <c r="AN674" s="387"/>
      <c r="AO674" s="387">
        <v>41374</v>
      </c>
      <c r="AP674" s="387"/>
      <c r="AQ674" s="387"/>
      <c r="AR674" s="387"/>
      <c r="AS674" s="387"/>
      <c r="AT674" s="387"/>
      <c r="AU674" s="387"/>
      <c r="AV674" s="387"/>
      <c r="AW674" s="387"/>
      <c r="AX674" s="387">
        <f aca="true" t="shared" si="76" ref="AX674:AX688">SUM(U674/365)</f>
        <v>109.084931506849</v>
      </c>
      <c r="AY674" s="387"/>
      <c r="AZ674" s="387"/>
      <c r="BA674" s="387"/>
      <c r="BB674" s="387"/>
      <c r="BC674" s="387"/>
      <c r="BD674" s="387"/>
      <c r="BE674" s="387"/>
      <c r="BF674" s="387"/>
      <c r="BG674" s="387"/>
      <c r="BH674" s="387">
        <f aca="true" t="shared" si="77" ref="BH674:BH688">SUM(AE674/365)</f>
        <v>105.47397260274</v>
      </c>
      <c r="BI674" s="387"/>
      <c r="BJ674" s="387"/>
      <c r="BK674" s="387"/>
      <c r="BL674" s="387"/>
      <c r="BM674" s="387"/>
      <c r="BN674" s="387"/>
      <c r="BO674" s="387"/>
      <c r="BP674" s="387"/>
      <c r="BQ674" s="387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</row>
    <row r="675" spans="1:256" ht="15" customHeight="1">
      <c r="A675"/>
      <c r="B675" s="385"/>
      <c r="C675" s="385"/>
      <c r="D675" s="385"/>
      <c r="E675" s="385"/>
      <c r="F675" s="385"/>
      <c r="G675" s="385"/>
      <c r="H675" s="385"/>
      <c r="I675" s="385"/>
      <c r="J675" s="388" t="s">
        <v>737</v>
      </c>
      <c r="K675" s="388"/>
      <c r="L675" s="388"/>
      <c r="M675" s="388"/>
      <c r="N675" s="388"/>
      <c r="O675" s="388"/>
      <c r="P675" s="388"/>
      <c r="Q675" s="388"/>
      <c r="R675" s="388"/>
      <c r="S675" s="388"/>
      <c r="T675" s="388"/>
      <c r="U675" s="389">
        <v>48134</v>
      </c>
      <c r="V675" s="389"/>
      <c r="W675" s="389"/>
      <c r="X675" s="389"/>
      <c r="Y675" s="389"/>
      <c r="Z675" s="389"/>
      <c r="AA675" s="389"/>
      <c r="AB675" s="389"/>
      <c r="AC675" s="389"/>
      <c r="AD675" s="389"/>
      <c r="AE675" s="389">
        <v>35602</v>
      </c>
      <c r="AF675" s="389"/>
      <c r="AG675" s="389"/>
      <c r="AH675" s="389"/>
      <c r="AI675" s="389"/>
      <c r="AJ675" s="389"/>
      <c r="AK675" s="389"/>
      <c r="AL675" s="389"/>
      <c r="AM675" s="389"/>
      <c r="AN675" s="389"/>
      <c r="AO675" s="389">
        <v>45947</v>
      </c>
      <c r="AP675" s="389"/>
      <c r="AQ675" s="389"/>
      <c r="AR675" s="389"/>
      <c r="AS675" s="389"/>
      <c r="AT675" s="389"/>
      <c r="AU675" s="389"/>
      <c r="AV675" s="389"/>
      <c r="AW675" s="389"/>
      <c r="AX675" s="389">
        <f t="shared" si="76"/>
        <v>131.87397260274</v>
      </c>
      <c r="AY675" s="389"/>
      <c r="AZ675" s="389"/>
      <c r="BA675" s="389"/>
      <c r="BB675" s="389"/>
      <c r="BC675" s="389"/>
      <c r="BD675" s="389"/>
      <c r="BE675" s="389"/>
      <c r="BF675" s="389"/>
      <c r="BG675" s="389"/>
      <c r="BH675" s="389">
        <f t="shared" si="77"/>
        <v>97.5397260273973</v>
      </c>
      <c r="BI675" s="389"/>
      <c r="BJ675" s="389"/>
      <c r="BK675" s="389"/>
      <c r="BL675" s="389"/>
      <c r="BM675" s="389"/>
      <c r="BN675" s="389"/>
      <c r="BO675" s="389"/>
      <c r="BP675" s="389"/>
      <c r="BQ675" s="389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1:256" ht="15" customHeight="1">
      <c r="A676"/>
      <c r="B676" s="385"/>
      <c r="C676" s="385"/>
      <c r="D676" s="385"/>
      <c r="E676" s="385"/>
      <c r="F676" s="385"/>
      <c r="G676" s="385"/>
      <c r="H676" s="385"/>
      <c r="I676" s="385"/>
      <c r="J676" s="388" t="s">
        <v>738</v>
      </c>
      <c r="K676" s="388"/>
      <c r="L676" s="388"/>
      <c r="M676" s="388"/>
      <c r="N676" s="388"/>
      <c r="O676" s="388"/>
      <c r="P676" s="388"/>
      <c r="Q676" s="388"/>
      <c r="R676" s="388"/>
      <c r="S676" s="388"/>
      <c r="T676" s="388"/>
      <c r="U676" s="389">
        <v>621149</v>
      </c>
      <c r="V676" s="389"/>
      <c r="W676" s="389"/>
      <c r="X676" s="389"/>
      <c r="Y676" s="389"/>
      <c r="Z676" s="389"/>
      <c r="AA676" s="389"/>
      <c r="AB676" s="389"/>
      <c r="AC676" s="389"/>
      <c r="AD676" s="389"/>
      <c r="AE676" s="389">
        <v>426260</v>
      </c>
      <c r="AF676" s="389"/>
      <c r="AG676" s="389"/>
      <c r="AH676" s="389"/>
      <c r="AI676" s="389"/>
      <c r="AJ676" s="389"/>
      <c r="AK676" s="389"/>
      <c r="AL676" s="389"/>
      <c r="AM676" s="389"/>
      <c r="AN676" s="389"/>
      <c r="AO676" s="389">
        <v>631836</v>
      </c>
      <c r="AP676" s="389"/>
      <c r="AQ676" s="389"/>
      <c r="AR676" s="389"/>
      <c r="AS676" s="389"/>
      <c r="AT676" s="389"/>
      <c r="AU676" s="389"/>
      <c r="AV676" s="389"/>
      <c r="AW676" s="389"/>
      <c r="AX676" s="389">
        <f t="shared" si="76"/>
        <v>1701.77808219178</v>
      </c>
      <c r="AY676" s="389"/>
      <c r="AZ676" s="389"/>
      <c r="BA676" s="389"/>
      <c r="BB676" s="389"/>
      <c r="BC676" s="389"/>
      <c r="BD676" s="389"/>
      <c r="BE676" s="389"/>
      <c r="BF676" s="389"/>
      <c r="BG676" s="389"/>
      <c r="BH676" s="389">
        <f t="shared" si="77"/>
        <v>1167.83561643836</v>
      </c>
      <c r="BI676" s="389"/>
      <c r="BJ676" s="389"/>
      <c r="BK676" s="389"/>
      <c r="BL676" s="389"/>
      <c r="BM676" s="389"/>
      <c r="BN676" s="389"/>
      <c r="BO676" s="389"/>
      <c r="BP676" s="389"/>
      <c r="BQ676" s="389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</row>
    <row r="677" spans="1:256" ht="15" customHeight="1">
      <c r="A677"/>
      <c r="B677" s="385"/>
      <c r="C677" s="385"/>
      <c r="D677" s="385"/>
      <c r="E677" s="385"/>
      <c r="F677" s="385"/>
      <c r="G677" s="385"/>
      <c r="H677" s="385"/>
      <c r="I677" s="385"/>
      <c r="J677" s="388" t="s">
        <v>739</v>
      </c>
      <c r="K677" s="388"/>
      <c r="L677" s="388"/>
      <c r="M677" s="388"/>
      <c r="N677" s="388"/>
      <c r="O677" s="388"/>
      <c r="P677" s="388"/>
      <c r="Q677" s="388"/>
      <c r="R677" s="388"/>
      <c r="S677" s="388"/>
      <c r="T677" s="388"/>
      <c r="U677" s="389">
        <v>19688</v>
      </c>
      <c r="V677" s="389"/>
      <c r="W677" s="389"/>
      <c r="X677" s="389"/>
      <c r="Y677" s="389"/>
      <c r="Z677" s="389"/>
      <c r="AA677" s="389"/>
      <c r="AB677" s="389"/>
      <c r="AC677" s="389"/>
      <c r="AD677" s="389"/>
      <c r="AE677" s="389">
        <v>15861</v>
      </c>
      <c r="AF677" s="389"/>
      <c r="AG677" s="389"/>
      <c r="AH677" s="389"/>
      <c r="AI677" s="389"/>
      <c r="AJ677" s="389"/>
      <c r="AK677" s="389"/>
      <c r="AL677" s="389"/>
      <c r="AM677" s="389"/>
      <c r="AN677" s="389"/>
      <c r="AO677" s="389">
        <v>20047</v>
      </c>
      <c r="AP677" s="389"/>
      <c r="AQ677" s="389"/>
      <c r="AR677" s="389"/>
      <c r="AS677" s="389"/>
      <c r="AT677" s="389"/>
      <c r="AU677" s="389"/>
      <c r="AV677" s="389"/>
      <c r="AW677" s="389"/>
      <c r="AX677" s="389">
        <f t="shared" si="76"/>
        <v>53.9397260273973</v>
      </c>
      <c r="AY677" s="389"/>
      <c r="AZ677" s="389"/>
      <c r="BA677" s="389"/>
      <c r="BB677" s="389"/>
      <c r="BC677" s="389"/>
      <c r="BD677" s="389"/>
      <c r="BE677" s="389"/>
      <c r="BF677" s="389"/>
      <c r="BG677" s="389"/>
      <c r="BH677" s="389">
        <f t="shared" si="77"/>
        <v>43.4547945205479</v>
      </c>
      <c r="BI677" s="389"/>
      <c r="BJ677" s="389"/>
      <c r="BK677" s="389"/>
      <c r="BL677" s="389"/>
      <c r="BM677" s="389"/>
      <c r="BN677" s="389"/>
      <c r="BO677" s="389"/>
      <c r="BP677" s="389"/>
      <c r="BQ677" s="389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1:256" ht="15" customHeight="1">
      <c r="A678"/>
      <c r="B678" s="385"/>
      <c r="C678" s="385"/>
      <c r="D678" s="385"/>
      <c r="E678" s="385"/>
      <c r="F678" s="385"/>
      <c r="G678" s="385"/>
      <c r="H678" s="385"/>
      <c r="I678" s="385"/>
      <c r="J678" s="392" t="s">
        <v>740</v>
      </c>
      <c r="K678" s="392"/>
      <c r="L678" s="392"/>
      <c r="M678" s="392"/>
      <c r="N678" s="392"/>
      <c r="O678" s="392"/>
      <c r="P678" s="392"/>
      <c r="Q678" s="392"/>
      <c r="R678" s="392"/>
      <c r="S678" s="392"/>
      <c r="T678" s="392"/>
      <c r="U678" s="391">
        <v>124454</v>
      </c>
      <c r="V678" s="391"/>
      <c r="W678" s="391"/>
      <c r="X678" s="391"/>
      <c r="Y678" s="391"/>
      <c r="Z678" s="391"/>
      <c r="AA678" s="391"/>
      <c r="AB678" s="391"/>
      <c r="AC678" s="391"/>
      <c r="AD678" s="391"/>
      <c r="AE678" s="391">
        <v>105793</v>
      </c>
      <c r="AF678" s="391"/>
      <c r="AG678" s="391"/>
      <c r="AH678" s="391"/>
      <c r="AI678" s="391"/>
      <c r="AJ678" s="391"/>
      <c r="AK678" s="391"/>
      <c r="AL678" s="391"/>
      <c r="AM678" s="391"/>
      <c r="AN678" s="391"/>
      <c r="AO678" s="391">
        <v>127187</v>
      </c>
      <c r="AP678" s="391"/>
      <c r="AQ678" s="391"/>
      <c r="AR678" s="391"/>
      <c r="AS678" s="391"/>
      <c r="AT678" s="391"/>
      <c r="AU678" s="391"/>
      <c r="AV678" s="391"/>
      <c r="AW678" s="391"/>
      <c r="AX678" s="391">
        <f t="shared" si="76"/>
        <v>340.969863013699</v>
      </c>
      <c r="AY678" s="391"/>
      <c r="AZ678" s="391"/>
      <c r="BA678" s="391"/>
      <c r="BB678" s="391"/>
      <c r="BC678" s="391"/>
      <c r="BD678" s="391"/>
      <c r="BE678" s="391"/>
      <c r="BF678" s="391"/>
      <c r="BG678" s="391"/>
      <c r="BH678" s="391">
        <f t="shared" si="77"/>
        <v>289.843835616438</v>
      </c>
      <c r="BI678" s="391"/>
      <c r="BJ678" s="391"/>
      <c r="BK678" s="391"/>
      <c r="BL678" s="391"/>
      <c r="BM678" s="391"/>
      <c r="BN678" s="391"/>
      <c r="BO678" s="391"/>
      <c r="BP678" s="391"/>
      <c r="BQ678" s="391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1:256" ht="15" customHeight="1">
      <c r="A679"/>
      <c r="B679" s="385" t="s">
        <v>743</v>
      </c>
      <c r="C679" s="385"/>
      <c r="D679" s="385"/>
      <c r="E679" s="385"/>
      <c r="F679" s="385"/>
      <c r="G679" s="385"/>
      <c r="H679" s="385"/>
      <c r="I679" s="385"/>
      <c r="J679" s="386" t="s">
        <v>736</v>
      </c>
      <c r="K679" s="386"/>
      <c r="L679" s="386"/>
      <c r="M679" s="386"/>
      <c r="N679" s="386"/>
      <c r="O679" s="386"/>
      <c r="P679" s="386"/>
      <c r="Q679" s="386"/>
      <c r="R679" s="386"/>
      <c r="S679" s="386"/>
      <c r="T679" s="386"/>
      <c r="U679" s="387">
        <v>36647</v>
      </c>
      <c r="V679" s="387"/>
      <c r="W679" s="387"/>
      <c r="X679" s="387"/>
      <c r="Y679" s="387"/>
      <c r="Z679" s="387"/>
      <c r="AA679" s="387"/>
      <c r="AB679" s="387"/>
      <c r="AC679" s="387"/>
      <c r="AD679" s="387"/>
      <c r="AE679" s="387">
        <v>35536</v>
      </c>
      <c r="AF679" s="387"/>
      <c r="AG679" s="387"/>
      <c r="AH679" s="387"/>
      <c r="AI679" s="387"/>
      <c r="AJ679" s="387"/>
      <c r="AK679" s="387"/>
      <c r="AL679" s="387"/>
      <c r="AM679" s="387"/>
      <c r="AN679" s="387"/>
      <c r="AO679" s="387">
        <v>38415</v>
      </c>
      <c r="AP679" s="387"/>
      <c r="AQ679" s="387"/>
      <c r="AR679" s="387"/>
      <c r="AS679" s="387"/>
      <c r="AT679" s="387"/>
      <c r="AU679" s="387"/>
      <c r="AV679" s="387"/>
      <c r="AW679" s="387"/>
      <c r="AX679" s="387">
        <f t="shared" si="76"/>
        <v>100.402739726027</v>
      </c>
      <c r="AY679" s="387"/>
      <c r="AZ679" s="387"/>
      <c r="BA679" s="387"/>
      <c r="BB679" s="387"/>
      <c r="BC679" s="387"/>
      <c r="BD679" s="387"/>
      <c r="BE679" s="387"/>
      <c r="BF679" s="387"/>
      <c r="BG679" s="387"/>
      <c r="BH679" s="387">
        <f t="shared" si="77"/>
        <v>97.3589041095891</v>
      </c>
      <c r="BI679" s="387"/>
      <c r="BJ679" s="387"/>
      <c r="BK679" s="387"/>
      <c r="BL679" s="387"/>
      <c r="BM679" s="387"/>
      <c r="BN679" s="387"/>
      <c r="BO679" s="387"/>
      <c r="BP679" s="387"/>
      <c r="BQ679" s="387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1:256" ht="15" customHeight="1">
      <c r="A680"/>
      <c r="B680" s="385"/>
      <c r="C680" s="385"/>
      <c r="D680" s="385"/>
      <c r="E680" s="385"/>
      <c r="F680" s="385"/>
      <c r="G680" s="385"/>
      <c r="H680" s="385"/>
      <c r="I680" s="385"/>
      <c r="J680" s="388" t="s">
        <v>737</v>
      </c>
      <c r="K680" s="388"/>
      <c r="L680" s="388"/>
      <c r="M680" s="388"/>
      <c r="N680" s="388"/>
      <c r="O680" s="388"/>
      <c r="P680" s="388"/>
      <c r="Q680" s="388"/>
      <c r="R680" s="388"/>
      <c r="S680" s="388"/>
      <c r="T680" s="388"/>
      <c r="U680" s="389">
        <v>49689</v>
      </c>
      <c r="V680" s="389"/>
      <c r="W680" s="389"/>
      <c r="X680" s="389"/>
      <c r="Y680" s="389"/>
      <c r="Z680" s="389"/>
      <c r="AA680" s="389"/>
      <c r="AB680" s="389"/>
      <c r="AC680" s="389"/>
      <c r="AD680" s="389"/>
      <c r="AE680" s="389">
        <v>36258</v>
      </c>
      <c r="AF680" s="389"/>
      <c r="AG680" s="389"/>
      <c r="AH680" s="389"/>
      <c r="AI680" s="389"/>
      <c r="AJ680" s="389"/>
      <c r="AK680" s="389"/>
      <c r="AL680" s="389"/>
      <c r="AM680" s="389"/>
      <c r="AN680" s="389"/>
      <c r="AO680" s="389">
        <v>48534</v>
      </c>
      <c r="AP680" s="389"/>
      <c r="AQ680" s="389"/>
      <c r="AR680" s="389"/>
      <c r="AS680" s="389"/>
      <c r="AT680" s="389"/>
      <c r="AU680" s="389"/>
      <c r="AV680" s="389"/>
      <c r="AW680" s="389"/>
      <c r="AX680" s="389">
        <f t="shared" si="76"/>
        <v>136.134246575342</v>
      </c>
      <c r="AY680" s="389"/>
      <c r="AZ680" s="389"/>
      <c r="BA680" s="389"/>
      <c r="BB680" s="389"/>
      <c r="BC680" s="389"/>
      <c r="BD680" s="389"/>
      <c r="BE680" s="389"/>
      <c r="BF680" s="389"/>
      <c r="BG680" s="389"/>
      <c r="BH680" s="389">
        <f t="shared" si="77"/>
        <v>99.3369863013699</v>
      </c>
      <c r="BI680" s="389"/>
      <c r="BJ680" s="389"/>
      <c r="BK680" s="389"/>
      <c r="BL680" s="389"/>
      <c r="BM680" s="389"/>
      <c r="BN680" s="389"/>
      <c r="BO680" s="389"/>
      <c r="BP680" s="389"/>
      <c r="BQ680" s="389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1:256" ht="15" customHeight="1">
      <c r="A681"/>
      <c r="B681" s="385"/>
      <c r="C681" s="385"/>
      <c r="D681" s="385"/>
      <c r="E681" s="385"/>
      <c r="F681" s="385"/>
      <c r="G681" s="385"/>
      <c r="H681" s="385"/>
      <c r="I681" s="385"/>
      <c r="J681" s="388" t="s">
        <v>738</v>
      </c>
      <c r="K681" s="388"/>
      <c r="L681" s="388"/>
      <c r="M681" s="388"/>
      <c r="N681" s="388"/>
      <c r="O681" s="388"/>
      <c r="P681" s="388"/>
      <c r="Q681" s="388"/>
      <c r="R681" s="388"/>
      <c r="S681" s="388"/>
      <c r="T681" s="388"/>
      <c r="U681" s="389">
        <v>623440</v>
      </c>
      <c r="V681" s="389"/>
      <c r="W681" s="389"/>
      <c r="X681" s="389"/>
      <c r="Y681" s="389"/>
      <c r="Z681" s="389"/>
      <c r="AA681" s="389"/>
      <c r="AB681" s="389"/>
      <c r="AC681" s="389"/>
      <c r="AD681" s="389"/>
      <c r="AE681" s="389">
        <v>421918</v>
      </c>
      <c r="AF681" s="389"/>
      <c r="AG681" s="389"/>
      <c r="AH681" s="389"/>
      <c r="AI681" s="389"/>
      <c r="AJ681" s="389"/>
      <c r="AK681" s="389"/>
      <c r="AL681" s="389"/>
      <c r="AM681" s="389"/>
      <c r="AN681" s="389"/>
      <c r="AO681" s="389">
        <v>633021</v>
      </c>
      <c r="AP681" s="389"/>
      <c r="AQ681" s="389"/>
      <c r="AR681" s="389"/>
      <c r="AS681" s="389"/>
      <c r="AT681" s="389"/>
      <c r="AU681" s="389"/>
      <c r="AV681" s="389"/>
      <c r="AW681" s="389"/>
      <c r="AX681" s="389">
        <f t="shared" si="76"/>
        <v>1708.05479452055</v>
      </c>
      <c r="AY681" s="389"/>
      <c r="AZ681" s="389"/>
      <c r="BA681" s="389"/>
      <c r="BB681" s="389"/>
      <c r="BC681" s="389"/>
      <c r="BD681" s="389"/>
      <c r="BE681" s="389"/>
      <c r="BF681" s="389"/>
      <c r="BG681" s="389"/>
      <c r="BH681" s="389">
        <f t="shared" si="77"/>
        <v>1155.9397260274</v>
      </c>
      <c r="BI681" s="389"/>
      <c r="BJ681" s="389"/>
      <c r="BK681" s="389"/>
      <c r="BL681" s="389"/>
      <c r="BM681" s="389"/>
      <c r="BN681" s="389"/>
      <c r="BO681" s="389"/>
      <c r="BP681" s="389"/>
      <c r="BQ681" s="389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</row>
    <row r="682" spans="1:256" ht="15" customHeight="1">
      <c r="A682"/>
      <c r="B682" s="385"/>
      <c r="C682" s="385"/>
      <c r="D682" s="385"/>
      <c r="E682" s="385"/>
      <c r="F682" s="385"/>
      <c r="G682" s="385"/>
      <c r="H682" s="385"/>
      <c r="I682" s="385"/>
      <c r="J682" s="388" t="s">
        <v>739</v>
      </c>
      <c r="K682" s="388"/>
      <c r="L682" s="388"/>
      <c r="M682" s="388"/>
      <c r="N682" s="388"/>
      <c r="O682" s="388"/>
      <c r="P682" s="388"/>
      <c r="Q682" s="388"/>
      <c r="R682" s="388"/>
      <c r="S682" s="388"/>
      <c r="T682" s="388"/>
      <c r="U682" s="389">
        <v>19957</v>
      </c>
      <c r="V682" s="389"/>
      <c r="W682" s="389"/>
      <c r="X682" s="389"/>
      <c r="Y682" s="389"/>
      <c r="Z682" s="389"/>
      <c r="AA682" s="389"/>
      <c r="AB682" s="389"/>
      <c r="AC682" s="389"/>
      <c r="AD682" s="389"/>
      <c r="AE682" s="389">
        <v>16896</v>
      </c>
      <c r="AF682" s="389"/>
      <c r="AG682" s="389"/>
      <c r="AH682" s="389"/>
      <c r="AI682" s="389"/>
      <c r="AJ682" s="389"/>
      <c r="AK682" s="389"/>
      <c r="AL682" s="389"/>
      <c r="AM682" s="389"/>
      <c r="AN682" s="389"/>
      <c r="AO682" s="389">
        <v>20187</v>
      </c>
      <c r="AP682" s="389"/>
      <c r="AQ682" s="389"/>
      <c r="AR682" s="389"/>
      <c r="AS682" s="389"/>
      <c r="AT682" s="389"/>
      <c r="AU682" s="389"/>
      <c r="AV682" s="389"/>
      <c r="AW682" s="389"/>
      <c r="AX682" s="389">
        <f t="shared" si="76"/>
        <v>54.6767123287671</v>
      </c>
      <c r="AY682" s="389"/>
      <c r="AZ682" s="389"/>
      <c r="BA682" s="389"/>
      <c r="BB682" s="389"/>
      <c r="BC682" s="389"/>
      <c r="BD682" s="389"/>
      <c r="BE682" s="389"/>
      <c r="BF682" s="389"/>
      <c r="BG682" s="389"/>
      <c r="BH682" s="389">
        <f t="shared" si="77"/>
        <v>46.2904109589041</v>
      </c>
      <c r="BI682" s="389"/>
      <c r="BJ682" s="389"/>
      <c r="BK682" s="389"/>
      <c r="BL682" s="389"/>
      <c r="BM682" s="389"/>
      <c r="BN682" s="389"/>
      <c r="BO682" s="389"/>
      <c r="BP682" s="389"/>
      <c r="BQ682" s="389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1:256" ht="15" customHeight="1">
      <c r="A683"/>
      <c r="B683" s="385"/>
      <c r="C683" s="385"/>
      <c r="D683" s="385"/>
      <c r="E683" s="385"/>
      <c r="F683" s="385"/>
      <c r="G683" s="385"/>
      <c r="H683" s="385"/>
      <c r="I683" s="385"/>
      <c r="J683" s="392" t="s">
        <v>740</v>
      </c>
      <c r="K683" s="392"/>
      <c r="L683" s="392"/>
      <c r="M683" s="392"/>
      <c r="N683" s="392"/>
      <c r="O683" s="392"/>
      <c r="P683" s="392"/>
      <c r="Q683" s="392"/>
      <c r="R683" s="392"/>
      <c r="S683" s="392"/>
      <c r="T683" s="392"/>
      <c r="U683" s="391">
        <v>124744</v>
      </c>
      <c r="V683" s="391"/>
      <c r="W683" s="391"/>
      <c r="X683" s="391"/>
      <c r="Y683" s="391"/>
      <c r="Z683" s="391"/>
      <c r="AA683" s="391"/>
      <c r="AB683" s="391"/>
      <c r="AC683" s="391"/>
      <c r="AD683" s="391"/>
      <c r="AE683" s="391">
        <v>104205</v>
      </c>
      <c r="AF683" s="391"/>
      <c r="AG683" s="391"/>
      <c r="AH683" s="391"/>
      <c r="AI683" s="391"/>
      <c r="AJ683" s="391"/>
      <c r="AK683" s="391"/>
      <c r="AL683" s="391"/>
      <c r="AM683" s="391"/>
      <c r="AN683" s="391"/>
      <c r="AO683" s="391">
        <v>126985</v>
      </c>
      <c r="AP683" s="391"/>
      <c r="AQ683" s="391"/>
      <c r="AR683" s="391"/>
      <c r="AS683" s="391"/>
      <c r="AT683" s="391"/>
      <c r="AU683" s="391"/>
      <c r="AV683" s="391"/>
      <c r="AW683" s="391"/>
      <c r="AX683" s="391">
        <f t="shared" si="76"/>
        <v>341.764383561644</v>
      </c>
      <c r="AY683" s="391"/>
      <c r="AZ683" s="391"/>
      <c r="BA683" s="391"/>
      <c r="BB683" s="391"/>
      <c r="BC683" s="391"/>
      <c r="BD683" s="391"/>
      <c r="BE683" s="391"/>
      <c r="BF683" s="391"/>
      <c r="BG683" s="391"/>
      <c r="BH683" s="391">
        <f t="shared" si="77"/>
        <v>285.493150684932</v>
      </c>
      <c r="BI683" s="391"/>
      <c r="BJ683" s="391"/>
      <c r="BK683" s="391"/>
      <c r="BL683" s="391"/>
      <c r="BM683" s="391"/>
      <c r="BN683" s="391"/>
      <c r="BO683" s="391"/>
      <c r="BP683" s="391"/>
      <c r="BQ683" s="391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1:256" ht="15" customHeight="1">
      <c r="A684"/>
      <c r="B684" s="385" t="s">
        <v>744</v>
      </c>
      <c r="C684" s="385"/>
      <c r="D684" s="385"/>
      <c r="E684" s="385"/>
      <c r="F684" s="385"/>
      <c r="G684" s="385"/>
      <c r="H684" s="385"/>
      <c r="I684" s="385"/>
      <c r="J684" s="386" t="s">
        <v>736</v>
      </c>
      <c r="K684" s="386"/>
      <c r="L684" s="386"/>
      <c r="M684" s="386"/>
      <c r="N684" s="386"/>
      <c r="O684" s="386"/>
      <c r="P684" s="386"/>
      <c r="Q684" s="386"/>
      <c r="R684" s="386"/>
      <c r="S684" s="386"/>
      <c r="T684" s="386"/>
      <c r="U684" s="387">
        <v>36206</v>
      </c>
      <c r="V684" s="387"/>
      <c r="W684" s="387"/>
      <c r="X684" s="387"/>
      <c r="Y684" s="387"/>
      <c r="Z684" s="387"/>
      <c r="AA684" s="387"/>
      <c r="AB684" s="387"/>
      <c r="AC684" s="387"/>
      <c r="AD684" s="387"/>
      <c r="AE684" s="387">
        <v>35147</v>
      </c>
      <c r="AF684" s="387"/>
      <c r="AG684" s="387"/>
      <c r="AH684" s="387"/>
      <c r="AI684" s="387"/>
      <c r="AJ684" s="387"/>
      <c r="AK684" s="387"/>
      <c r="AL684" s="387"/>
      <c r="AM684" s="387"/>
      <c r="AN684" s="387"/>
      <c r="AO684" s="387">
        <v>37460</v>
      </c>
      <c r="AP684" s="387"/>
      <c r="AQ684" s="387"/>
      <c r="AR684" s="387"/>
      <c r="AS684" s="387"/>
      <c r="AT684" s="387"/>
      <c r="AU684" s="387"/>
      <c r="AV684" s="387"/>
      <c r="AW684" s="387"/>
      <c r="AX684" s="387">
        <f t="shared" si="76"/>
        <v>99.1945205479452</v>
      </c>
      <c r="AY684" s="387"/>
      <c r="AZ684" s="387"/>
      <c r="BA684" s="387"/>
      <c r="BB684" s="387"/>
      <c r="BC684" s="387"/>
      <c r="BD684" s="387"/>
      <c r="BE684" s="387"/>
      <c r="BF684" s="387"/>
      <c r="BG684" s="387"/>
      <c r="BH684" s="387">
        <f t="shared" si="77"/>
        <v>96.2931506849315</v>
      </c>
      <c r="BI684" s="387"/>
      <c r="BJ684" s="387"/>
      <c r="BK684" s="387"/>
      <c r="BL684" s="387"/>
      <c r="BM684" s="387"/>
      <c r="BN684" s="387"/>
      <c r="BO684" s="387"/>
      <c r="BP684" s="387"/>
      <c r="BQ684" s="387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1:256" ht="15" customHeight="1">
      <c r="A685"/>
      <c r="B685" s="385"/>
      <c r="C685" s="385"/>
      <c r="D685" s="385"/>
      <c r="E685" s="385"/>
      <c r="F685" s="385"/>
      <c r="G685" s="385"/>
      <c r="H685" s="385"/>
      <c r="I685" s="385"/>
      <c r="J685" s="388" t="s">
        <v>737</v>
      </c>
      <c r="K685" s="388"/>
      <c r="L685" s="388"/>
      <c r="M685" s="388"/>
      <c r="N685" s="388"/>
      <c r="O685" s="388"/>
      <c r="P685" s="388"/>
      <c r="Q685" s="388"/>
      <c r="R685" s="388"/>
      <c r="S685" s="388"/>
      <c r="T685" s="388"/>
      <c r="U685" s="389">
        <v>49627</v>
      </c>
      <c r="V685" s="389"/>
      <c r="W685" s="389"/>
      <c r="X685" s="389"/>
      <c r="Y685" s="389"/>
      <c r="Z685" s="389"/>
      <c r="AA685" s="389"/>
      <c r="AB685" s="389"/>
      <c r="AC685" s="389"/>
      <c r="AD685" s="389"/>
      <c r="AE685" s="389">
        <v>36333</v>
      </c>
      <c r="AF685" s="389"/>
      <c r="AG685" s="389"/>
      <c r="AH685" s="389"/>
      <c r="AI685" s="389"/>
      <c r="AJ685" s="389"/>
      <c r="AK685" s="389"/>
      <c r="AL685" s="389"/>
      <c r="AM685" s="389"/>
      <c r="AN685" s="389"/>
      <c r="AO685" s="389">
        <v>48745</v>
      </c>
      <c r="AP685" s="389"/>
      <c r="AQ685" s="389"/>
      <c r="AR685" s="389"/>
      <c r="AS685" s="389"/>
      <c r="AT685" s="389"/>
      <c r="AU685" s="389"/>
      <c r="AV685" s="389"/>
      <c r="AW685" s="389"/>
      <c r="AX685" s="389">
        <f t="shared" si="76"/>
        <v>135.964383561644</v>
      </c>
      <c r="AY685" s="389"/>
      <c r="AZ685" s="389"/>
      <c r="BA685" s="389"/>
      <c r="BB685" s="389"/>
      <c r="BC685" s="389"/>
      <c r="BD685" s="389"/>
      <c r="BE685" s="389"/>
      <c r="BF685" s="389"/>
      <c r="BG685" s="389"/>
      <c r="BH685" s="389">
        <f t="shared" si="77"/>
        <v>99.5424657534247</v>
      </c>
      <c r="BI685" s="389"/>
      <c r="BJ685" s="389"/>
      <c r="BK685" s="389"/>
      <c r="BL685" s="389"/>
      <c r="BM685" s="389"/>
      <c r="BN685" s="389"/>
      <c r="BO685" s="389"/>
      <c r="BP685" s="389"/>
      <c r="BQ685" s="389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</row>
    <row r="686" spans="1:256" ht="15" customHeight="1">
      <c r="A686"/>
      <c r="B686" s="385"/>
      <c r="C686" s="385"/>
      <c r="D686" s="385"/>
      <c r="E686" s="385"/>
      <c r="F686" s="385"/>
      <c r="G686" s="385"/>
      <c r="H686" s="385"/>
      <c r="I686" s="385"/>
      <c r="J686" s="388" t="s">
        <v>738</v>
      </c>
      <c r="K686" s="388"/>
      <c r="L686" s="388"/>
      <c r="M686" s="388"/>
      <c r="N686" s="388"/>
      <c r="O686" s="388"/>
      <c r="P686" s="388"/>
      <c r="Q686" s="388"/>
      <c r="R686" s="388"/>
      <c r="S686" s="388"/>
      <c r="T686" s="388"/>
      <c r="U686" s="389">
        <v>630899</v>
      </c>
      <c r="V686" s="389"/>
      <c r="W686" s="389"/>
      <c r="X686" s="389"/>
      <c r="Y686" s="389"/>
      <c r="Z686" s="389"/>
      <c r="AA686" s="389"/>
      <c r="AB686" s="389"/>
      <c r="AC686" s="389"/>
      <c r="AD686" s="389"/>
      <c r="AE686" s="389">
        <v>415539</v>
      </c>
      <c r="AF686" s="389"/>
      <c r="AG686" s="389"/>
      <c r="AH686" s="389"/>
      <c r="AI686" s="389"/>
      <c r="AJ686" s="389"/>
      <c r="AK686" s="389"/>
      <c r="AL686" s="389"/>
      <c r="AM686" s="389"/>
      <c r="AN686" s="389"/>
      <c r="AO686" s="389">
        <v>645818</v>
      </c>
      <c r="AP686" s="389"/>
      <c r="AQ686" s="389"/>
      <c r="AR686" s="389"/>
      <c r="AS686" s="389"/>
      <c r="AT686" s="389"/>
      <c r="AU686" s="389"/>
      <c r="AV686" s="389"/>
      <c r="AW686" s="389"/>
      <c r="AX686" s="389">
        <f t="shared" si="76"/>
        <v>1728.4904109589</v>
      </c>
      <c r="AY686" s="389"/>
      <c r="AZ686" s="389"/>
      <c r="BA686" s="389"/>
      <c r="BB686" s="389"/>
      <c r="BC686" s="389"/>
      <c r="BD686" s="389"/>
      <c r="BE686" s="389"/>
      <c r="BF686" s="389"/>
      <c r="BG686" s="389"/>
      <c r="BH686" s="389">
        <f t="shared" si="77"/>
        <v>1138.46301369863</v>
      </c>
      <c r="BI686" s="389"/>
      <c r="BJ686" s="389"/>
      <c r="BK686" s="389"/>
      <c r="BL686" s="389"/>
      <c r="BM686" s="389"/>
      <c r="BN686" s="389"/>
      <c r="BO686" s="389"/>
      <c r="BP686" s="389"/>
      <c r="BQ686" s="389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</row>
    <row r="687" spans="1:256" ht="15" customHeight="1">
      <c r="A687"/>
      <c r="B687" s="385"/>
      <c r="C687" s="385"/>
      <c r="D687" s="385"/>
      <c r="E687" s="385"/>
      <c r="F687" s="385"/>
      <c r="G687" s="385"/>
      <c r="H687" s="385"/>
      <c r="I687" s="385"/>
      <c r="J687" s="388" t="s">
        <v>739</v>
      </c>
      <c r="K687" s="388"/>
      <c r="L687" s="388"/>
      <c r="M687" s="388"/>
      <c r="N687" s="388"/>
      <c r="O687" s="388"/>
      <c r="P687" s="388"/>
      <c r="Q687" s="388"/>
      <c r="R687" s="388"/>
      <c r="S687" s="388"/>
      <c r="T687" s="388"/>
      <c r="U687" s="389">
        <v>19559</v>
      </c>
      <c r="V687" s="389"/>
      <c r="W687" s="389"/>
      <c r="X687" s="389"/>
      <c r="Y687" s="389"/>
      <c r="Z687" s="389"/>
      <c r="AA687" s="389"/>
      <c r="AB687" s="389"/>
      <c r="AC687" s="389"/>
      <c r="AD687" s="389"/>
      <c r="AE687" s="389">
        <v>16256</v>
      </c>
      <c r="AF687" s="389"/>
      <c r="AG687" s="389"/>
      <c r="AH687" s="389"/>
      <c r="AI687" s="389"/>
      <c r="AJ687" s="389"/>
      <c r="AK687" s="389"/>
      <c r="AL687" s="389"/>
      <c r="AM687" s="389"/>
      <c r="AN687" s="389"/>
      <c r="AO687" s="389">
        <v>19404</v>
      </c>
      <c r="AP687" s="389"/>
      <c r="AQ687" s="389"/>
      <c r="AR687" s="389"/>
      <c r="AS687" s="389"/>
      <c r="AT687" s="389"/>
      <c r="AU687" s="389"/>
      <c r="AV687" s="389"/>
      <c r="AW687" s="389"/>
      <c r="AX687" s="389">
        <f t="shared" si="76"/>
        <v>53.586301369863</v>
      </c>
      <c r="AY687" s="389"/>
      <c r="AZ687" s="389"/>
      <c r="BA687" s="389"/>
      <c r="BB687" s="389"/>
      <c r="BC687" s="389"/>
      <c r="BD687" s="389"/>
      <c r="BE687" s="389"/>
      <c r="BF687" s="389"/>
      <c r="BG687" s="389"/>
      <c r="BH687" s="389">
        <f t="shared" si="77"/>
        <v>44.5369863013699</v>
      </c>
      <c r="BI687" s="389"/>
      <c r="BJ687" s="389"/>
      <c r="BK687" s="389"/>
      <c r="BL687" s="389"/>
      <c r="BM687" s="389"/>
      <c r="BN687" s="389"/>
      <c r="BO687" s="389"/>
      <c r="BP687" s="389"/>
      <c r="BQ687" s="389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1:256" ht="15" customHeight="1">
      <c r="A688"/>
      <c r="B688" s="385"/>
      <c r="C688" s="385"/>
      <c r="D688" s="385"/>
      <c r="E688" s="385"/>
      <c r="F688" s="385"/>
      <c r="G688" s="385"/>
      <c r="H688" s="385"/>
      <c r="I688" s="385"/>
      <c r="J688" s="392" t="s">
        <v>740</v>
      </c>
      <c r="K688" s="392"/>
      <c r="L688" s="392"/>
      <c r="M688" s="392"/>
      <c r="N688" s="392"/>
      <c r="O688" s="392"/>
      <c r="P688" s="392"/>
      <c r="Q688" s="392"/>
      <c r="R688" s="392"/>
      <c r="S688" s="392"/>
      <c r="T688" s="392"/>
      <c r="U688" s="391">
        <v>128819</v>
      </c>
      <c r="V688" s="391"/>
      <c r="W688" s="391"/>
      <c r="X688" s="391"/>
      <c r="Y688" s="391"/>
      <c r="Z688" s="391"/>
      <c r="AA688" s="391"/>
      <c r="AB688" s="391"/>
      <c r="AC688" s="391"/>
      <c r="AD688" s="391"/>
      <c r="AE688" s="391">
        <v>109782</v>
      </c>
      <c r="AF688" s="391"/>
      <c r="AG688" s="391"/>
      <c r="AH688" s="391"/>
      <c r="AI688" s="391"/>
      <c r="AJ688" s="391"/>
      <c r="AK688" s="391"/>
      <c r="AL688" s="391"/>
      <c r="AM688" s="391"/>
      <c r="AN688" s="391"/>
      <c r="AO688" s="391">
        <v>128990</v>
      </c>
      <c r="AP688" s="391"/>
      <c r="AQ688" s="391"/>
      <c r="AR688" s="391"/>
      <c r="AS688" s="391"/>
      <c r="AT688" s="391"/>
      <c r="AU688" s="391"/>
      <c r="AV688" s="391"/>
      <c r="AW688" s="391"/>
      <c r="AX688" s="391">
        <f t="shared" si="76"/>
        <v>352.928767123288</v>
      </c>
      <c r="AY688" s="391"/>
      <c r="AZ688" s="391"/>
      <c r="BA688" s="391"/>
      <c r="BB688" s="391"/>
      <c r="BC688" s="391"/>
      <c r="BD688" s="391"/>
      <c r="BE688" s="391"/>
      <c r="BF688" s="391"/>
      <c r="BG688" s="391"/>
      <c r="BH688" s="391">
        <f t="shared" si="77"/>
        <v>300.772602739726</v>
      </c>
      <c r="BI688" s="391"/>
      <c r="BJ688" s="391"/>
      <c r="BK688" s="391"/>
      <c r="BL688" s="391"/>
      <c r="BM688" s="391"/>
      <c r="BN688" s="391"/>
      <c r="BO688" s="391"/>
      <c r="BP688" s="391"/>
      <c r="BQ688" s="391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1:256" ht="15" customHeight="1">
      <c r="A689"/>
      <c r="B689" s="333"/>
      <c r="C689" s="333"/>
      <c r="D689" s="333"/>
      <c r="E689" s="333"/>
      <c r="F689" s="333"/>
      <c r="G689" s="333"/>
      <c r="H689" s="333"/>
      <c r="I689" s="333"/>
      <c r="J689" s="333"/>
      <c r="K689" s="333"/>
      <c r="L689" s="333"/>
      <c r="M689" s="333"/>
      <c r="N689" s="333"/>
      <c r="O689" s="333"/>
      <c r="P689" s="333"/>
      <c r="Q689" s="333"/>
      <c r="R689" s="333"/>
      <c r="S689" s="333"/>
      <c r="T689" s="333"/>
      <c r="U689" s="333"/>
      <c r="V689" s="333"/>
      <c r="W689" s="333"/>
      <c r="X689" s="333"/>
      <c r="Y689" s="333"/>
      <c r="Z689" s="333"/>
      <c r="AA689" s="333"/>
      <c r="AB689" s="333"/>
      <c r="AC689" s="333"/>
      <c r="AD689" s="333"/>
      <c r="AE689" s="333"/>
      <c r="AF689" s="333"/>
      <c r="AG689" s="333"/>
      <c r="AH689" s="333"/>
      <c r="AI689" s="333"/>
      <c r="AJ689" s="333"/>
      <c r="AK689" s="333"/>
      <c r="AL689" s="333"/>
      <c r="AM689" s="333"/>
      <c r="AN689" s="333"/>
      <c r="AO689" s="333"/>
      <c r="AP689" s="333"/>
      <c r="AQ689" s="333"/>
      <c r="AR689" s="333"/>
      <c r="AS689"/>
      <c r="AT689" s="333"/>
      <c r="AU689" s="333"/>
      <c r="AV689" s="333"/>
      <c r="AW689"/>
      <c r="AX689"/>
      <c r="AY689" s="333"/>
      <c r="AZ689" s="333"/>
      <c r="BA689" s="333"/>
      <c r="BB689" s="333"/>
      <c r="BC689" s="333"/>
      <c r="BD689" s="333"/>
      <c r="BE689" s="333"/>
      <c r="BF689" s="333"/>
      <c r="BG689" s="333"/>
      <c r="BH689" s="333"/>
      <c r="BI689" s="333"/>
      <c r="BJ689" s="333"/>
      <c r="BK689" s="333"/>
      <c r="BL689" s="333"/>
      <c r="BM689" s="333"/>
      <c r="BN689" s="333"/>
      <c r="BO689" s="333"/>
      <c r="BP689" s="333"/>
      <c r="BQ689" s="8" t="s">
        <v>745</v>
      </c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1:256" ht="15" customHeight="1" hidden="1">
      <c r="A690"/>
      <c r="B690" s="333"/>
      <c r="C690" s="333"/>
      <c r="D690" s="333"/>
      <c r="E690" s="333"/>
      <c r="F690" s="333"/>
      <c r="G690" s="333"/>
      <c r="H690" s="333"/>
      <c r="I690" s="333"/>
      <c r="J690" s="333"/>
      <c r="K690" s="333"/>
      <c r="L690" s="333"/>
      <c r="M690" s="333"/>
      <c r="N690" s="333"/>
      <c r="O690" s="333"/>
      <c r="P690" s="333"/>
      <c r="Q690" s="333"/>
      <c r="R690" s="333"/>
      <c r="S690" s="333"/>
      <c r="T690" s="333"/>
      <c r="U690" s="333"/>
      <c r="V690" s="333"/>
      <c r="W690" s="333"/>
      <c r="X690" s="333"/>
      <c r="Y690" s="333"/>
      <c r="Z690" s="333"/>
      <c r="AA690" s="333"/>
      <c r="AB690" s="333"/>
      <c r="AC690" s="333"/>
      <c r="AD690" s="333"/>
      <c r="AE690" s="333"/>
      <c r="AF690" s="333"/>
      <c r="AG690" s="333"/>
      <c r="AH690" s="333"/>
      <c r="AI690" s="333"/>
      <c r="AJ690" s="333"/>
      <c r="AK690" s="333"/>
      <c r="AL690" s="333"/>
      <c r="AM690" s="333"/>
      <c r="AN690" s="333"/>
      <c r="AO690" s="333"/>
      <c r="AP690" s="333"/>
      <c r="AQ690" s="333"/>
      <c r="AR690" s="333"/>
      <c r="AS690" s="333"/>
      <c r="AT690" s="333"/>
      <c r="AU690" s="333"/>
      <c r="AV690" s="333"/>
      <c r="AW690" s="333"/>
      <c r="AX690" s="333"/>
      <c r="AY690" s="333"/>
      <c r="AZ690" s="333"/>
      <c r="BA690" s="333"/>
      <c r="BB690" s="333"/>
      <c r="BC690" s="333"/>
      <c r="BD690" s="333"/>
      <c r="BE690" s="333"/>
      <c r="BF690" s="333"/>
      <c r="BG690" s="333"/>
      <c r="BH690" s="333"/>
      <c r="BI690" s="333"/>
      <c r="BJ690" s="333"/>
      <c r="BK690" s="333"/>
      <c r="BL690" s="333"/>
      <c r="BM690" s="333"/>
      <c r="BN690" s="333"/>
      <c r="BO690" s="333"/>
      <c r="BP690" s="333"/>
      <c r="BQ690" s="333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1:256" ht="15" customHeight="1">
      <c r="A691" s="4" t="s">
        <v>746</v>
      </c>
      <c r="B691" s="333"/>
      <c r="C691" s="333"/>
      <c r="D691" s="333"/>
      <c r="E691" s="333"/>
      <c r="F691" s="333"/>
      <c r="G691" s="333"/>
      <c r="H691" s="333"/>
      <c r="I691" s="333"/>
      <c r="J691" s="333"/>
      <c r="K691" s="333"/>
      <c r="L691" s="333"/>
      <c r="M691" s="333"/>
      <c r="N691" s="333"/>
      <c r="O691" s="333"/>
      <c r="P691" s="333"/>
      <c r="Q691" s="333"/>
      <c r="R691" s="333"/>
      <c r="S691" s="333"/>
      <c r="T691" s="333"/>
      <c r="U691" s="333"/>
      <c r="V691" s="333"/>
      <c r="W691" s="333"/>
      <c r="X691" s="333"/>
      <c r="Y691" s="333"/>
      <c r="Z691" s="333"/>
      <c r="AA691" s="333"/>
      <c r="AB691" s="333"/>
      <c r="AC691" s="333"/>
      <c r="AD691" s="333"/>
      <c r="AE691" s="333"/>
      <c r="AF691" s="333"/>
      <c r="AG691" s="333"/>
      <c r="AH691" s="333"/>
      <c r="AI691" s="333"/>
      <c r="AJ691" s="333"/>
      <c r="AK691" s="333"/>
      <c r="AL691" s="333"/>
      <c r="AM691" s="333"/>
      <c r="AN691" s="333"/>
      <c r="AO691" s="333"/>
      <c r="AP691" s="333"/>
      <c r="AQ691" s="333"/>
      <c r="AR691" s="333"/>
      <c r="AS691" s="333"/>
      <c r="AT691" s="333"/>
      <c r="AU691" s="333"/>
      <c r="AV691" s="333"/>
      <c r="AW691" s="333"/>
      <c r="AX691" s="333"/>
      <c r="AY691" s="333"/>
      <c r="AZ691" s="333"/>
      <c r="BA691" s="333"/>
      <c r="BB691" s="333"/>
      <c r="BC691"/>
      <c r="BD691" s="333"/>
      <c r="BE691" s="333"/>
      <c r="BF691" s="333"/>
      <c r="BG691"/>
      <c r="BH691" s="333"/>
      <c r="BI691" s="333"/>
      <c r="BJ691" s="333"/>
      <c r="BK691" s="333"/>
      <c r="BL691" s="333"/>
      <c r="BM691" s="333"/>
      <c r="BN691" s="333"/>
      <c r="BO691" s="333"/>
      <c r="BP691" s="333"/>
      <c r="BQ691" s="8" t="s">
        <v>747</v>
      </c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1:256" ht="3.75" customHeight="1">
      <c r="A692"/>
      <c r="B692" s="333"/>
      <c r="C692" s="333"/>
      <c r="D692" s="333"/>
      <c r="E692" s="333"/>
      <c r="F692" s="333"/>
      <c r="G692" s="333"/>
      <c r="H692" s="333"/>
      <c r="I692" s="333"/>
      <c r="J692" s="333"/>
      <c r="K692" s="333"/>
      <c r="L692" s="333"/>
      <c r="M692" s="333"/>
      <c r="N692" s="333"/>
      <c r="O692" s="333"/>
      <c r="P692" s="333"/>
      <c r="Q692" s="333"/>
      <c r="R692" s="333"/>
      <c r="S692" s="333"/>
      <c r="T692" s="333"/>
      <c r="U692" s="333"/>
      <c r="V692" s="333"/>
      <c r="W692" s="333"/>
      <c r="X692" s="333"/>
      <c r="Y692" s="333"/>
      <c r="Z692" s="333"/>
      <c r="AA692" s="333"/>
      <c r="AB692" s="333"/>
      <c r="AC692" s="333"/>
      <c r="AD692" s="333"/>
      <c r="AE692" s="333"/>
      <c r="AF692" s="333"/>
      <c r="AG692" s="333"/>
      <c r="AH692" s="333"/>
      <c r="AI692" s="333"/>
      <c r="AJ692" s="333"/>
      <c r="AK692" s="333"/>
      <c r="AL692" s="333"/>
      <c r="AM692" s="333"/>
      <c r="AN692" s="333"/>
      <c r="AO692" s="333"/>
      <c r="AP692" s="333"/>
      <c r="AQ692" s="333"/>
      <c r="AR692" s="333"/>
      <c r="AS692" s="333"/>
      <c r="AT692" s="333"/>
      <c r="AU692" s="333"/>
      <c r="AV692" s="333"/>
      <c r="AW692" s="333"/>
      <c r="AX692" s="333"/>
      <c r="AY692" s="333"/>
      <c r="AZ692" s="333"/>
      <c r="BA692" s="333"/>
      <c r="BB692" s="333"/>
      <c r="BC692" s="333"/>
      <c r="BD692" s="333"/>
      <c r="BE692" s="333"/>
      <c r="BF692" s="333"/>
      <c r="BG692" s="333"/>
      <c r="BH692" s="333"/>
      <c r="BI692" s="333"/>
      <c r="BJ692" s="333"/>
      <c r="BK692" s="333"/>
      <c r="BL692" s="333"/>
      <c r="BM692" s="333"/>
      <c r="BN692" s="333"/>
      <c r="BO692" s="333"/>
      <c r="BP692" s="333"/>
      <c r="BQ692" s="333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1:256" ht="15" customHeight="1">
      <c r="A693"/>
      <c r="B693" s="5" t="s">
        <v>12</v>
      </c>
      <c r="C693" s="5"/>
      <c r="D693" s="5"/>
      <c r="E693" s="5"/>
      <c r="F693" s="5"/>
      <c r="G693" s="5"/>
      <c r="H693" s="5"/>
      <c r="I693" s="5"/>
      <c r="J693" s="275" t="s">
        <v>748</v>
      </c>
      <c r="K693" s="275"/>
      <c r="L693" s="275"/>
      <c r="M693" s="275"/>
      <c r="N693" s="275"/>
      <c r="O693" s="275"/>
      <c r="P693" s="275" t="s">
        <v>749</v>
      </c>
      <c r="Q693" s="275"/>
      <c r="R693" s="275"/>
      <c r="S693" s="275"/>
      <c r="T693" s="275"/>
      <c r="U693" s="275"/>
      <c r="V693" s="275"/>
      <c r="W693" s="275"/>
      <c r="X693" s="275"/>
      <c r="Y693" s="275"/>
      <c r="Z693" s="275"/>
      <c r="AA693" s="275"/>
      <c r="AB693" s="275"/>
      <c r="AC693" s="275"/>
      <c r="AD693" s="275" t="s">
        <v>750</v>
      </c>
      <c r="AE693" s="275"/>
      <c r="AF693" s="275"/>
      <c r="AG693" s="275"/>
      <c r="AH693" s="275"/>
      <c r="AI693" s="275"/>
      <c r="AJ693" s="275"/>
      <c r="AK693" s="275"/>
      <c r="AL693" s="275"/>
      <c r="AM693" s="275"/>
      <c r="AN693" s="275"/>
      <c r="AO693" s="275"/>
      <c r="AP693" s="275"/>
      <c r="AQ693" s="275"/>
      <c r="AR693" s="275" t="s">
        <v>751</v>
      </c>
      <c r="AS693" s="275"/>
      <c r="AT693" s="275"/>
      <c r="AU693" s="275"/>
      <c r="AV693" s="275"/>
      <c r="AW693" s="275"/>
      <c r="AX693" s="275" t="s">
        <v>752</v>
      </c>
      <c r="AY693" s="275"/>
      <c r="AZ693" s="275"/>
      <c r="BA693" s="275"/>
      <c r="BB693" s="275"/>
      <c r="BC693" s="275"/>
      <c r="BD693" s="393" t="s">
        <v>96</v>
      </c>
      <c r="BE693" s="393"/>
      <c r="BF693" s="393"/>
      <c r="BG693" s="393"/>
      <c r="BH693" s="393"/>
      <c r="BI693" s="393"/>
      <c r="BJ693" s="393"/>
      <c r="BK693" s="394" t="s">
        <v>753</v>
      </c>
      <c r="BL693" s="394"/>
      <c r="BM693" s="394"/>
      <c r="BN693" s="394"/>
      <c r="BO693" s="394"/>
      <c r="BP693" s="394"/>
      <c r="BQ693" s="394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1:256" ht="15" customHeight="1">
      <c r="A694"/>
      <c r="B694" s="5"/>
      <c r="C694" s="5"/>
      <c r="D694" s="5"/>
      <c r="E694" s="5"/>
      <c r="F694" s="5"/>
      <c r="G694" s="5"/>
      <c r="H694" s="5"/>
      <c r="I694" s="5"/>
      <c r="J694" s="275"/>
      <c r="K694" s="275"/>
      <c r="L694" s="275"/>
      <c r="M694" s="275"/>
      <c r="N694" s="275"/>
      <c r="O694" s="275"/>
      <c r="P694" s="275" t="s">
        <v>754</v>
      </c>
      <c r="Q694" s="275"/>
      <c r="R694" s="275"/>
      <c r="S694" s="275"/>
      <c r="T694" s="275"/>
      <c r="U694" s="275"/>
      <c r="V694" s="275"/>
      <c r="W694" s="275" t="s">
        <v>755</v>
      </c>
      <c r="X694" s="275"/>
      <c r="Y694" s="275"/>
      <c r="Z694" s="275"/>
      <c r="AA694" s="275"/>
      <c r="AB694" s="275"/>
      <c r="AC694" s="275"/>
      <c r="AD694" s="275" t="s">
        <v>754</v>
      </c>
      <c r="AE694" s="275"/>
      <c r="AF694" s="275"/>
      <c r="AG694" s="275"/>
      <c r="AH694" s="275"/>
      <c r="AI694" s="275"/>
      <c r="AJ694" s="275"/>
      <c r="AK694" s="275" t="s">
        <v>755</v>
      </c>
      <c r="AL694" s="275"/>
      <c r="AM694" s="275"/>
      <c r="AN694" s="275"/>
      <c r="AO694" s="275"/>
      <c r="AP694" s="275"/>
      <c r="AQ694" s="275"/>
      <c r="AR694" s="275"/>
      <c r="AS694" s="275"/>
      <c r="AT694" s="275"/>
      <c r="AU694" s="275"/>
      <c r="AV694" s="275"/>
      <c r="AW694" s="275"/>
      <c r="AX694" s="275"/>
      <c r="AY694" s="275"/>
      <c r="AZ694" s="275"/>
      <c r="BA694" s="275"/>
      <c r="BB694" s="275"/>
      <c r="BC694" s="275"/>
      <c r="BD694" s="393"/>
      <c r="BE694" s="393"/>
      <c r="BF694" s="393"/>
      <c r="BG694" s="393"/>
      <c r="BH694" s="393"/>
      <c r="BI694" s="393"/>
      <c r="BJ694" s="393"/>
      <c r="BK694" s="394"/>
      <c r="BL694" s="394"/>
      <c r="BM694" s="394"/>
      <c r="BN694" s="394"/>
      <c r="BO694" s="394"/>
      <c r="BP694" s="394"/>
      <c r="BQ694" s="3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</row>
    <row r="695" spans="1:256" ht="15" customHeight="1">
      <c r="A695"/>
      <c r="B695" s="12" t="s">
        <v>666</v>
      </c>
      <c r="C695" s="12"/>
      <c r="D695" s="12"/>
      <c r="E695" s="12"/>
      <c r="F695" s="12"/>
      <c r="G695" s="12"/>
      <c r="H695" s="12"/>
      <c r="I695" s="12"/>
      <c r="J695" s="335">
        <v>102</v>
      </c>
      <c r="K695" s="335"/>
      <c r="L695" s="335"/>
      <c r="M695" s="335"/>
      <c r="N695" s="335"/>
      <c r="O695" s="335"/>
      <c r="P695" s="335">
        <v>15747</v>
      </c>
      <c r="Q695" s="335"/>
      <c r="R695" s="335"/>
      <c r="S695" s="335"/>
      <c r="T695" s="335"/>
      <c r="U695" s="335"/>
      <c r="V695" s="335"/>
      <c r="W695" s="335">
        <v>2896</v>
      </c>
      <c r="X695" s="335"/>
      <c r="Y695" s="335"/>
      <c r="Z695" s="335"/>
      <c r="AA695" s="335"/>
      <c r="AB695" s="335"/>
      <c r="AC695" s="335"/>
      <c r="AD695" s="335">
        <v>12401</v>
      </c>
      <c r="AE695" s="335"/>
      <c r="AF695" s="335"/>
      <c r="AG695" s="335"/>
      <c r="AH695" s="335"/>
      <c r="AI695" s="335"/>
      <c r="AJ695" s="335"/>
      <c r="AK695" s="335">
        <v>7387</v>
      </c>
      <c r="AL695" s="335"/>
      <c r="AM695" s="335"/>
      <c r="AN695" s="335"/>
      <c r="AO695" s="335"/>
      <c r="AP695" s="335"/>
      <c r="AQ695" s="335"/>
      <c r="AR695" s="335">
        <v>734</v>
      </c>
      <c r="AS695" s="335"/>
      <c r="AT695" s="335"/>
      <c r="AU695" s="335"/>
      <c r="AV695" s="335"/>
      <c r="AW695" s="335"/>
      <c r="AX695" s="335">
        <v>683</v>
      </c>
      <c r="AY695" s="335"/>
      <c r="AZ695" s="335"/>
      <c r="BA695" s="335"/>
      <c r="BB695" s="335"/>
      <c r="BC695" s="335"/>
      <c r="BD695" s="395">
        <v>39950</v>
      </c>
      <c r="BE695" s="395"/>
      <c r="BF695" s="395"/>
      <c r="BG695" s="395"/>
      <c r="BH695" s="395"/>
      <c r="BI695" s="395"/>
      <c r="BJ695" s="395"/>
      <c r="BK695" s="396">
        <v>3113</v>
      </c>
      <c r="BL695" s="396"/>
      <c r="BM695" s="396"/>
      <c r="BN695" s="396"/>
      <c r="BO695" s="396"/>
      <c r="BP695" s="396"/>
      <c r="BQ695" s="396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</row>
    <row r="696" spans="1:256" ht="15" customHeight="1">
      <c r="A696"/>
      <c r="B696" s="61" t="s">
        <v>756</v>
      </c>
      <c r="C696" s="61"/>
      <c r="D696" s="61"/>
      <c r="E696" s="61"/>
      <c r="F696" s="61"/>
      <c r="G696" s="61"/>
      <c r="H696" s="61"/>
      <c r="I696" s="61"/>
      <c r="J696" s="338">
        <v>97</v>
      </c>
      <c r="K696" s="338"/>
      <c r="L696" s="338"/>
      <c r="M696" s="338"/>
      <c r="N696" s="338"/>
      <c r="O696" s="338"/>
      <c r="P696" s="338">
        <v>15471</v>
      </c>
      <c r="Q696" s="338"/>
      <c r="R696" s="338"/>
      <c r="S696" s="338"/>
      <c r="T696" s="338"/>
      <c r="U696" s="338"/>
      <c r="V696" s="338"/>
      <c r="W696" s="338">
        <v>2867</v>
      </c>
      <c r="X696" s="338"/>
      <c r="Y696" s="338"/>
      <c r="Z696" s="338"/>
      <c r="AA696" s="338"/>
      <c r="AB696" s="338"/>
      <c r="AC696" s="338"/>
      <c r="AD696" s="338">
        <v>12947</v>
      </c>
      <c r="AE696" s="338"/>
      <c r="AF696" s="338"/>
      <c r="AG696" s="338"/>
      <c r="AH696" s="338"/>
      <c r="AI696" s="338"/>
      <c r="AJ696" s="338"/>
      <c r="AK696" s="338">
        <v>7298</v>
      </c>
      <c r="AL696" s="338"/>
      <c r="AM696" s="338"/>
      <c r="AN696" s="338"/>
      <c r="AO696" s="338"/>
      <c r="AP696" s="338"/>
      <c r="AQ696" s="338"/>
      <c r="AR696" s="338">
        <v>684</v>
      </c>
      <c r="AS696" s="338"/>
      <c r="AT696" s="338"/>
      <c r="AU696" s="338"/>
      <c r="AV696" s="338"/>
      <c r="AW696" s="338"/>
      <c r="AX696" s="338">
        <v>712</v>
      </c>
      <c r="AY696" s="338"/>
      <c r="AZ696" s="338"/>
      <c r="BA696" s="338"/>
      <c r="BB696" s="338"/>
      <c r="BC696" s="338"/>
      <c r="BD696" s="397">
        <f aca="true" t="shared" si="78" ref="BD696:BD698">SUM(J696:BC696)</f>
        <v>40076</v>
      </c>
      <c r="BE696" s="397"/>
      <c r="BF696" s="397"/>
      <c r="BG696" s="397"/>
      <c r="BH696" s="397"/>
      <c r="BI696" s="397"/>
      <c r="BJ696" s="397"/>
      <c r="BK696" s="398">
        <v>3026</v>
      </c>
      <c r="BL696" s="398"/>
      <c r="BM696" s="398"/>
      <c r="BN696" s="398"/>
      <c r="BO696" s="398"/>
      <c r="BP696" s="398"/>
      <c r="BQ696" s="398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</row>
    <row r="697" spans="1:256" ht="15" customHeight="1">
      <c r="A697"/>
      <c r="B697" s="61" t="s">
        <v>757</v>
      </c>
      <c r="C697" s="61"/>
      <c r="D697" s="61"/>
      <c r="E697" s="61"/>
      <c r="F697" s="61"/>
      <c r="G697" s="61"/>
      <c r="H697" s="61"/>
      <c r="I697" s="61"/>
      <c r="J697" s="338">
        <v>97</v>
      </c>
      <c r="K697" s="338"/>
      <c r="L697" s="338"/>
      <c r="M697" s="338"/>
      <c r="N697" s="338"/>
      <c r="O697" s="338"/>
      <c r="P697" s="338">
        <v>15321</v>
      </c>
      <c r="Q697" s="338"/>
      <c r="R697" s="338"/>
      <c r="S697" s="338"/>
      <c r="T697" s="338"/>
      <c r="U697" s="338"/>
      <c r="V697" s="338"/>
      <c r="W697" s="338">
        <v>2778</v>
      </c>
      <c r="X697" s="338"/>
      <c r="Y697" s="338"/>
      <c r="Z697" s="338"/>
      <c r="AA697" s="338"/>
      <c r="AB697" s="338"/>
      <c r="AC697" s="338"/>
      <c r="AD697" s="338">
        <v>13381</v>
      </c>
      <c r="AE697" s="338"/>
      <c r="AF697" s="338"/>
      <c r="AG697" s="338"/>
      <c r="AH697" s="338"/>
      <c r="AI697" s="338"/>
      <c r="AJ697" s="338"/>
      <c r="AK697" s="338">
        <v>7194</v>
      </c>
      <c r="AL697" s="338"/>
      <c r="AM697" s="338"/>
      <c r="AN697" s="338"/>
      <c r="AO697" s="338"/>
      <c r="AP697" s="338"/>
      <c r="AQ697" s="338"/>
      <c r="AR697" s="338">
        <v>688</v>
      </c>
      <c r="AS697" s="338"/>
      <c r="AT697" s="338"/>
      <c r="AU697" s="338"/>
      <c r="AV697" s="338"/>
      <c r="AW697" s="338"/>
      <c r="AX697" s="338">
        <v>773</v>
      </c>
      <c r="AY697" s="338"/>
      <c r="AZ697" s="338"/>
      <c r="BA697" s="338"/>
      <c r="BB697" s="338"/>
      <c r="BC697" s="338"/>
      <c r="BD697" s="397">
        <f t="shared" si="78"/>
        <v>40232</v>
      </c>
      <c r="BE697" s="397"/>
      <c r="BF697" s="397"/>
      <c r="BG697" s="397"/>
      <c r="BH697" s="397"/>
      <c r="BI697" s="397"/>
      <c r="BJ697" s="397"/>
      <c r="BK697" s="398">
        <v>2944</v>
      </c>
      <c r="BL697" s="398"/>
      <c r="BM697" s="398"/>
      <c r="BN697" s="398"/>
      <c r="BO697" s="398"/>
      <c r="BP697" s="398"/>
      <c r="BQ697" s="398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</row>
    <row r="698" spans="1:256" ht="15" customHeight="1">
      <c r="A698"/>
      <c r="B698" s="61" t="s">
        <v>758</v>
      </c>
      <c r="C698" s="61"/>
      <c r="D698" s="61"/>
      <c r="E698" s="61"/>
      <c r="F698" s="61"/>
      <c r="G698" s="61"/>
      <c r="H698" s="61"/>
      <c r="I698" s="61"/>
      <c r="J698" s="338">
        <v>96</v>
      </c>
      <c r="K698" s="338"/>
      <c r="L698" s="338"/>
      <c r="M698" s="338"/>
      <c r="N698" s="338"/>
      <c r="O698" s="338"/>
      <c r="P698" s="338">
        <f>5764+9526</f>
        <v>15290</v>
      </c>
      <c r="Q698" s="338"/>
      <c r="R698" s="338"/>
      <c r="S698" s="338"/>
      <c r="T698" s="338"/>
      <c r="U698" s="338"/>
      <c r="V698" s="338"/>
      <c r="W698" s="338">
        <f>1677+978</f>
        <v>2655</v>
      </c>
      <c r="X698" s="338"/>
      <c r="Y698" s="338"/>
      <c r="Z698" s="338"/>
      <c r="AA698" s="338"/>
      <c r="AB698" s="338"/>
      <c r="AC698" s="338"/>
      <c r="AD698" s="338">
        <v>13875</v>
      </c>
      <c r="AE698" s="338"/>
      <c r="AF698" s="338"/>
      <c r="AG698" s="338"/>
      <c r="AH698" s="338"/>
      <c r="AI698" s="338"/>
      <c r="AJ698" s="338"/>
      <c r="AK698" s="338">
        <v>7075</v>
      </c>
      <c r="AL698" s="338"/>
      <c r="AM698" s="338"/>
      <c r="AN698" s="338"/>
      <c r="AO698" s="338"/>
      <c r="AP698" s="338"/>
      <c r="AQ698" s="338"/>
      <c r="AR698" s="338">
        <v>568</v>
      </c>
      <c r="AS698" s="338"/>
      <c r="AT698" s="338"/>
      <c r="AU698" s="338"/>
      <c r="AV698" s="338"/>
      <c r="AW698" s="338"/>
      <c r="AX698" s="338">
        <v>809</v>
      </c>
      <c r="AY698" s="338"/>
      <c r="AZ698" s="338"/>
      <c r="BA698" s="338"/>
      <c r="BB698" s="338"/>
      <c r="BC698" s="338"/>
      <c r="BD698" s="397">
        <f t="shared" si="78"/>
        <v>40368</v>
      </c>
      <c r="BE698" s="397"/>
      <c r="BF698" s="397"/>
      <c r="BG698" s="397"/>
      <c r="BH698" s="397"/>
      <c r="BI698" s="397"/>
      <c r="BJ698" s="397"/>
      <c r="BK698" s="398">
        <f>2357+553</f>
        <v>2910</v>
      </c>
      <c r="BL698" s="398"/>
      <c r="BM698" s="398"/>
      <c r="BN698" s="398"/>
      <c r="BO698" s="398"/>
      <c r="BP698" s="398"/>
      <c r="BQ698" s="3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</row>
    <row r="699" spans="1:256" ht="15" customHeight="1">
      <c r="A699"/>
      <c r="B699" s="61" t="s">
        <v>759</v>
      </c>
      <c r="C699" s="61"/>
      <c r="D699" s="61"/>
      <c r="E699" s="61"/>
      <c r="F699" s="61"/>
      <c r="G699" s="61"/>
      <c r="H699" s="61"/>
      <c r="I699" s="61"/>
      <c r="J699" s="338">
        <v>97</v>
      </c>
      <c r="K699" s="338"/>
      <c r="L699" s="338"/>
      <c r="M699" s="338"/>
      <c r="N699" s="338"/>
      <c r="O699" s="338"/>
      <c r="P699" s="338">
        <v>15307</v>
      </c>
      <c r="Q699" s="338"/>
      <c r="R699" s="338"/>
      <c r="S699" s="338"/>
      <c r="T699" s="338"/>
      <c r="U699" s="338"/>
      <c r="V699" s="338"/>
      <c r="W699" s="338">
        <v>2637</v>
      </c>
      <c r="X699" s="338"/>
      <c r="Y699" s="338"/>
      <c r="Z699" s="338"/>
      <c r="AA699" s="338"/>
      <c r="AB699" s="338"/>
      <c r="AC699" s="338"/>
      <c r="AD699" s="338">
        <v>14088</v>
      </c>
      <c r="AE699" s="338"/>
      <c r="AF699" s="338"/>
      <c r="AG699" s="338"/>
      <c r="AH699" s="338"/>
      <c r="AI699" s="338"/>
      <c r="AJ699" s="338"/>
      <c r="AK699" s="338">
        <v>7047</v>
      </c>
      <c r="AL699" s="338"/>
      <c r="AM699" s="338"/>
      <c r="AN699" s="338"/>
      <c r="AO699" s="338"/>
      <c r="AP699" s="338"/>
      <c r="AQ699" s="338"/>
      <c r="AR699" s="338">
        <v>669</v>
      </c>
      <c r="AS699" s="338"/>
      <c r="AT699" s="338"/>
      <c r="AU699" s="338"/>
      <c r="AV699" s="338"/>
      <c r="AW699" s="338"/>
      <c r="AX699" s="338">
        <v>809</v>
      </c>
      <c r="AY699" s="338"/>
      <c r="AZ699" s="338"/>
      <c r="BA699" s="338"/>
      <c r="BB699" s="338"/>
      <c r="BC699" s="338"/>
      <c r="BD699" s="397">
        <v>40654</v>
      </c>
      <c r="BE699" s="397"/>
      <c r="BF699" s="397"/>
      <c r="BG699" s="397"/>
      <c r="BH699" s="397"/>
      <c r="BI699" s="397"/>
      <c r="BJ699" s="397"/>
      <c r="BK699" s="398">
        <v>2789</v>
      </c>
      <c r="BL699" s="398"/>
      <c r="BM699" s="398"/>
      <c r="BN699" s="398"/>
      <c r="BO699" s="398"/>
      <c r="BP699" s="398"/>
      <c r="BQ699" s="398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</row>
    <row r="700" spans="1:256" ht="15" customHeight="1">
      <c r="A700"/>
      <c r="B700" s="61" t="s">
        <v>760</v>
      </c>
      <c r="C700" s="61"/>
      <c r="D700" s="61"/>
      <c r="E700" s="61"/>
      <c r="F700" s="61"/>
      <c r="G700" s="61"/>
      <c r="H700" s="61"/>
      <c r="I700" s="61"/>
      <c r="J700" s="338">
        <v>96</v>
      </c>
      <c r="K700" s="338"/>
      <c r="L700" s="338"/>
      <c r="M700" s="338"/>
      <c r="N700" s="338"/>
      <c r="O700" s="338"/>
      <c r="P700" s="338">
        <v>15327</v>
      </c>
      <c r="Q700" s="338"/>
      <c r="R700" s="338"/>
      <c r="S700" s="338"/>
      <c r="T700" s="338"/>
      <c r="U700" s="338"/>
      <c r="V700" s="338"/>
      <c r="W700" s="338">
        <v>2609</v>
      </c>
      <c r="X700" s="338"/>
      <c r="Y700" s="338"/>
      <c r="Z700" s="338"/>
      <c r="AA700" s="338"/>
      <c r="AB700" s="338"/>
      <c r="AC700" s="338"/>
      <c r="AD700" s="338">
        <v>14447</v>
      </c>
      <c r="AE700" s="338"/>
      <c r="AF700" s="338"/>
      <c r="AG700" s="338"/>
      <c r="AH700" s="338"/>
      <c r="AI700" s="338"/>
      <c r="AJ700" s="338"/>
      <c r="AK700" s="338">
        <v>6978</v>
      </c>
      <c r="AL700" s="338"/>
      <c r="AM700" s="338"/>
      <c r="AN700" s="338"/>
      <c r="AO700" s="338"/>
      <c r="AP700" s="338"/>
      <c r="AQ700" s="338"/>
      <c r="AR700" s="338">
        <v>879</v>
      </c>
      <c r="AS700" s="338"/>
      <c r="AT700" s="338"/>
      <c r="AU700" s="338"/>
      <c r="AV700" s="338"/>
      <c r="AW700" s="338"/>
      <c r="AX700" s="338">
        <v>811</v>
      </c>
      <c r="AY700" s="338"/>
      <c r="AZ700" s="338"/>
      <c r="BA700" s="338"/>
      <c r="BB700" s="338"/>
      <c r="BC700" s="338"/>
      <c r="BD700" s="397">
        <v>41147</v>
      </c>
      <c r="BE700" s="397"/>
      <c r="BF700" s="397"/>
      <c r="BG700" s="397"/>
      <c r="BH700" s="397"/>
      <c r="BI700" s="397"/>
      <c r="BJ700" s="397"/>
      <c r="BK700" s="399">
        <v>2658</v>
      </c>
      <c r="BL700" s="399"/>
      <c r="BM700" s="399"/>
      <c r="BN700" s="399"/>
      <c r="BO700" s="399"/>
      <c r="BP700" s="399"/>
      <c r="BQ700" s="399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</row>
    <row r="701" spans="1:256" ht="15" customHeight="1">
      <c r="A701"/>
      <c r="B701" s="61" t="s">
        <v>725</v>
      </c>
      <c r="C701" s="61"/>
      <c r="D701" s="61"/>
      <c r="E701" s="61"/>
      <c r="F701" s="61"/>
      <c r="G701" s="61"/>
      <c r="H701" s="61"/>
      <c r="I701" s="61"/>
      <c r="J701" s="338">
        <v>98</v>
      </c>
      <c r="K701" s="338"/>
      <c r="L701" s="338"/>
      <c r="M701" s="338"/>
      <c r="N701" s="338"/>
      <c r="O701" s="338"/>
      <c r="P701" s="338">
        <v>15262</v>
      </c>
      <c r="Q701" s="338"/>
      <c r="R701" s="338"/>
      <c r="S701" s="338"/>
      <c r="T701" s="338"/>
      <c r="U701" s="338"/>
      <c r="V701" s="338"/>
      <c r="W701" s="338">
        <v>2573</v>
      </c>
      <c r="X701" s="338"/>
      <c r="Y701" s="338"/>
      <c r="Z701" s="338"/>
      <c r="AA701" s="338"/>
      <c r="AB701" s="338"/>
      <c r="AC701" s="338"/>
      <c r="AD701" s="338">
        <v>15157</v>
      </c>
      <c r="AE701" s="338"/>
      <c r="AF701" s="338"/>
      <c r="AG701" s="338"/>
      <c r="AH701" s="338"/>
      <c r="AI701" s="338"/>
      <c r="AJ701" s="338"/>
      <c r="AK701" s="338">
        <v>6884</v>
      </c>
      <c r="AL701" s="338"/>
      <c r="AM701" s="338"/>
      <c r="AN701" s="338"/>
      <c r="AO701" s="338"/>
      <c r="AP701" s="338"/>
      <c r="AQ701" s="338"/>
      <c r="AR701" s="338">
        <v>679</v>
      </c>
      <c r="AS701" s="338"/>
      <c r="AT701" s="338"/>
      <c r="AU701" s="338"/>
      <c r="AV701" s="338"/>
      <c r="AW701" s="338"/>
      <c r="AX701" s="338">
        <v>807</v>
      </c>
      <c r="AY701" s="338"/>
      <c r="AZ701" s="338"/>
      <c r="BA701" s="338"/>
      <c r="BB701" s="338"/>
      <c r="BC701" s="338"/>
      <c r="BD701" s="397">
        <v>41460</v>
      </c>
      <c r="BE701" s="397"/>
      <c r="BF701" s="397"/>
      <c r="BG701" s="397"/>
      <c r="BH701" s="397"/>
      <c r="BI701" s="397"/>
      <c r="BJ701" s="397"/>
      <c r="BK701" s="399">
        <v>2594</v>
      </c>
      <c r="BL701" s="399"/>
      <c r="BM701" s="399"/>
      <c r="BN701" s="399"/>
      <c r="BO701" s="399"/>
      <c r="BP701" s="399"/>
      <c r="BQ701" s="399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</row>
    <row r="702" spans="1:256" ht="15" customHeight="1">
      <c r="A702"/>
      <c r="B702" s="400" t="s">
        <v>667</v>
      </c>
      <c r="C702" s="400"/>
      <c r="D702" s="400"/>
      <c r="E702" s="400"/>
      <c r="F702" s="400"/>
      <c r="G702" s="400"/>
      <c r="H702" s="400"/>
      <c r="I702" s="400"/>
      <c r="J702" s="401">
        <v>94</v>
      </c>
      <c r="K702" s="401"/>
      <c r="L702" s="401"/>
      <c r="M702" s="401"/>
      <c r="N702" s="401"/>
      <c r="O702" s="401"/>
      <c r="P702" s="401">
        <v>15137</v>
      </c>
      <c r="Q702" s="401"/>
      <c r="R702" s="401"/>
      <c r="S702" s="401"/>
      <c r="T702" s="401"/>
      <c r="U702" s="401"/>
      <c r="V702" s="401"/>
      <c r="W702" s="401">
        <v>2631</v>
      </c>
      <c r="X702" s="401"/>
      <c r="Y702" s="401"/>
      <c r="Z702" s="401"/>
      <c r="AA702" s="401"/>
      <c r="AB702" s="401"/>
      <c r="AC702" s="401"/>
      <c r="AD702" s="401">
        <v>15932</v>
      </c>
      <c r="AE702" s="401"/>
      <c r="AF702" s="401"/>
      <c r="AG702" s="401"/>
      <c r="AH702" s="401"/>
      <c r="AI702" s="401"/>
      <c r="AJ702" s="401"/>
      <c r="AK702" s="401">
        <v>6887</v>
      </c>
      <c r="AL702" s="401"/>
      <c r="AM702" s="401"/>
      <c r="AN702" s="401"/>
      <c r="AO702" s="401"/>
      <c r="AP702" s="401"/>
      <c r="AQ702" s="401"/>
      <c r="AR702" s="401">
        <v>670</v>
      </c>
      <c r="AS702" s="401"/>
      <c r="AT702" s="401"/>
      <c r="AU702" s="401"/>
      <c r="AV702" s="401"/>
      <c r="AW702" s="401"/>
      <c r="AX702" s="401">
        <v>854</v>
      </c>
      <c r="AY702" s="401"/>
      <c r="AZ702" s="401"/>
      <c r="BA702" s="401"/>
      <c r="BB702" s="401"/>
      <c r="BC702" s="401"/>
      <c r="BD702" s="402">
        <v>42205</v>
      </c>
      <c r="BE702" s="402"/>
      <c r="BF702" s="402"/>
      <c r="BG702" s="402"/>
      <c r="BH702" s="402"/>
      <c r="BI702" s="402"/>
      <c r="BJ702" s="402"/>
      <c r="BK702" s="403">
        <v>2528</v>
      </c>
      <c r="BL702" s="403"/>
      <c r="BM702" s="403"/>
      <c r="BN702" s="403"/>
      <c r="BO702" s="403"/>
      <c r="BP702" s="403"/>
      <c r="BQ702" s="403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</row>
    <row r="703" spans="1:256" ht="15" customHeight="1">
      <c r="A703"/>
      <c r="B703" s="61" t="s">
        <v>726</v>
      </c>
      <c r="C703" s="61"/>
      <c r="D703" s="61"/>
      <c r="E703" s="61"/>
      <c r="F703" s="61"/>
      <c r="G703" s="61"/>
      <c r="H703" s="61"/>
      <c r="I703" s="61"/>
      <c r="J703" s="404">
        <v>97</v>
      </c>
      <c r="K703" s="404"/>
      <c r="L703" s="404"/>
      <c r="M703" s="404"/>
      <c r="N703" s="404"/>
      <c r="O703" s="404"/>
      <c r="P703" s="338">
        <v>15194</v>
      </c>
      <c r="Q703" s="338"/>
      <c r="R703" s="338"/>
      <c r="S703" s="338"/>
      <c r="T703" s="338"/>
      <c r="U703" s="338"/>
      <c r="V703" s="338"/>
      <c r="W703" s="338">
        <v>2591</v>
      </c>
      <c r="X703" s="338"/>
      <c r="Y703" s="338"/>
      <c r="Z703" s="338"/>
      <c r="AA703" s="338"/>
      <c r="AB703" s="338"/>
      <c r="AC703" s="338"/>
      <c r="AD703" s="338">
        <v>15964</v>
      </c>
      <c r="AE703" s="338"/>
      <c r="AF703" s="338"/>
      <c r="AG703" s="338"/>
      <c r="AH703" s="338"/>
      <c r="AI703" s="338"/>
      <c r="AJ703" s="338"/>
      <c r="AK703" s="338">
        <v>6635</v>
      </c>
      <c r="AL703" s="338"/>
      <c r="AM703" s="338"/>
      <c r="AN703" s="338"/>
      <c r="AO703" s="338"/>
      <c r="AP703" s="338"/>
      <c r="AQ703" s="338"/>
      <c r="AR703" s="338">
        <v>679</v>
      </c>
      <c r="AS703" s="338"/>
      <c r="AT703" s="338"/>
      <c r="AU703" s="338"/>
      <c r="AV703" s="338"/>
      <c r="AW703" s="338"/>
      <c r="AX703" s="338">
        <v>869</v>
      </c>
      <c r="AY703" s="338"/>
      <c r="AZ703" s="338"/>
      <c r="BA703" s="338"/>
      <c r="BB703" s="338"/>
      <c r="BC703" s="338"/>
      <c r="BD703" s="397">
        <f aca="true" t="shared" si="79" ref="BD703:BD704">SUM(J703:BC703)</f>
        <v>42029</v>
      </c>
      <c r="BE703" s="397"/>
      <c r="BF703" s="397"/>
      <c r="BG703" s="397"/>
      <c r="BH703" s="397"/>
      <c r="BI703" s="397"/>
      <c r="BJ703" s="397"/>
      <c r="BK703" s="398">
        <v>2482</v>
      </c>
      <c r="BL703" s="398"/>
      <c r="BM703" s="398"/>
      <c r="BN703" s="398"/>
      <c r="BO703" s="398"/>
      <c r="BP703" s="398"/>
      <c r="BQ703" s="398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</row>
    <row r="704" spans="1:256" ht="15" customHeight="1">
      <c r="A704"/>
      <c r="B704" s="27" t="s">
        <v>688</v>
      </c>
      <c r="C704" s="27"/>
      <c r="D704" s="27"/>
      <c r="E704" s="27"/>
      <c r="F704" s="27"/>
      <c r="G704" s="27"/>
      <c r="H704" s="27"/>
      <c r="I704" s="27"/>
      <c r="J704" s="376">
        <v>92</v>
      </c>
      <c r="K704" s="376"/>
      <c r="L704" s="376"/>
      <c r="M704" s="376"/>
      <c r="N704" s="376"/>
      <c r="O704" s="376"/>
      <c r="P704" s="339">
        <v>15353</v>
      </c>
      <c r="Q704" s="339"/>
      <c r="R704" s="339"/>
      <c r="S704" s="339"/>
      <c r="T704" s="339"/>
      <c r="U704" s="339"/>
      <c r="V704" s="339"/>
      <c r="W704" s="339">
        <v>2573</v>
      </c>
      <c r="X704" s="339"/>
      <c r="Y704" s="339"/>
      <c r="Z704" s="339"/>
      <c r="AA704" s="339"/>
      <c r="AB704" s="339"/>
      <c r="AC704" s="339"/>
      <c r="AD704" s="339">
        <v>16078</v>
      </c>
      <c r="AE704" s="339"/>
      <c r="AF704" s="339"/>
      <c r="AG704" s="339"/>
      <c r="AH704" s="339"/>
      <c r="AI704" s="339"/>
      <c r="AJ704" s="339"/>
      <c r="AK704" s="339">
        <v>6491</v>
      </c>
      <c r="AL704" s="339"/>
      <c r="AM704" s="339"/>
      <c r="AN704" s="339"/>
      <c r="AO704" s="339"/>
      <c r="AP704" s="339"/>
      <c r="AQ704" s="339"/>
      <c r="AR704" s="339">
        <v>688</v>
      </c>
      <c r="AS704" s="339"/>
      <c r="AT704" s="339"/>
      <c r="AU704" s="339"/>
      <c r="AV704" s="339"/>
      <c r="AW704" s="339"/>
      <c r="AX704" s="339">
        <v>841</v>
      </c>
      <c r="AY704" s="339"/>
      <c r="AZ704" s="339"/>
      <c r="BA704" s="339"/>
      <c r="BB704" s="339"/>
      <c r="BC704" s="339"/>
      <c r="BD704" s="405">
        <f t="shared" si="79"/>
        <v>42116</v>
      </c>
      <c r="BE704" s="405"/>
      <c r="BF704" s="405"/>
      <c r="BG704" s="405"/>
      <c r="BH704" s="405"/>
      <c r="BI704" s="405"/>
      <c r="BJ704" s="405"/>
      <c r="BK704" s="406">
        <v>2356</v>
      </c>
      <c r="BL704" s="406"/>
      <c r="BM704" s="406"/>
      <c r="BN704" s="406"/>
      <c r="BO704" s="406"/>
      <c r="BP704" s="406"/>
      <c r="BQ704" s="406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</row>
    <row r="705" spans="1:256" ht="15" customHeight="1">
      <c r="A705"/>
      <c r="B705" s="333"/>
      <c r="C705" s="333"/>
      <c r="D705" s="333"/>
      <c r="E705" s="333"/>
      <c r="F705" s="333"/>
      <c r="G705" s="333"/>
      <c r="H705" s="333"/>
      <c r="I705" s="333"/>
      <c r="J705" s="333"/>
      <c r="K705" s="333"/>
      <c r="L705" s="333"/>
      <c r="M705" s="333"/>
      <c r="N705" s="333"/>
      <c r="O705" s="333"/>
      <c r="P705" s="333"/>
      <c r="Q705" s="333"/>
      <c r="R705" s="333"/>
      <c r="S705" s="333"/>
      <c r="T705" s="333"/>
      <c r="U705" s="333"/>
      <c r="V705" s="333"/>
      <c r="W705" s="333"/>
      <c r="X705" s="333"/>
      <c r="Y705" s="333"/>
      <c r="Z705" s="333"/>
      <c r="AA705" s="333"/>
      <c r="AB705" s="333"/>
      <c r="AC705" s="333"/>
      <c r="AD705" s="333"/>
      <c r="AE705" s="407"/>
      <c r="AF705" s="333"/>
      <c r="AG705" s="333"/>
      <c r="AH705" s="333"/>
      <c r="AI705" s="333"/>
      <c r="AJ705" s="333"/>
      <c r="AK705" s="333"/>
      <c r="AL705" s="333"/>
      <c r="AM705" s="333"/>
      <c r="AN705" s="333"/>
      <c r="AO705" s="333"/>
      <c r="AP705" s="333"/>
      <c r="AQ705" s="333"/>
      <c r="AR705" s="333"/>
      <c r="AS705" s="333"/>
      <c r="AT705" s="333"/>
      <c r="AU705" s="333"/>
      <c r="AV705" s="333"/>
      <c r="AW705" s="333"/>
      <c r="AX705"/>
      <c r="AY705" s="333"/>
      <c r="AZ705" s="333"/>
      <c r="BA705" s="333"/>
      <c r="BB705" s="333"/>
      <c r="BC705" s="333"/>
      <c r="BD705" s="333"/>
      <c r="BE705" s="333"/>
      <c r="BF705" s="333"/>
      <c r="BG705" s="333"/>
      <c r="BH705" s="333"/>
      <c r="BI705" s="333"/>
      <c r="BJ705" s="333"/>
      <c r="BK705" s="333"/>
      <c r="BL705" s="333"/>
      <c r="BM705" s="333"/>
      <c r="BN705" s="333"/>
      <c r="BO705" s="333"/>
      <c r="BP705" s="333"/>
      <c r="BQ705" s="8" t="s">
        <v>745</v>
      </c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</row>
    <row r="707" spans="1:77" s="4" customFormat="1" ht="15" customHeight="1">
      <c r="A707" s="4" t="s">
        <v>761</v>
      </c>
      <c r="B707" s="333"/>
      <c r="C707" s="333"/>
      <c r="D707" s="333"/>
      <c r="E707" s="333"/>
      <c r="F707" s="333"/>
      <c r="G707" s="333"/>
      <c r="H707" s="333"/>
      <c r="I707" s="333"/>
      <c r="J707" s="333"/>
      <c r="K707" s="333"/>
      <c r="L707" s="333"/>
      <c r="M707" s="333"/>
      <c r="N707" s="333"/>
      <c r="O707" s="333"/>
      <c r="P707" s="333"/>
      <c r="Q707" s="333"/>
      <c r="R707" s="333"/>
      <c r="S707" s="333"/>
      <c r="T707" s="333"/>
      <c r="U707" s="333"/>
      <c r="V707" s="333"/>
      <c r="W707" s="333"/>
      <c r="X707" s="333"/>
      <c r="Y707" s="333"/>
      <c r="Z707" s="333"/>
      <c r="AA707" s="333"/>
      <c r="AB707" s="333"/>
      <c r="AC707" s="333"/>
      <c r="AD707" s="333"/>
      <c r="AE707" s="333"/>
      <c r="AF707" s="333"/>
      <c r="AG707" s="333"/>
      <c r="AH707" s="333"/>
      <c r="AI707" s="333"/>
      <c r="AJ707" s="333"/>
      <c r="AK707" s="333"/>
      <c r="AL707" s="333"/>
      <c r="AM707" s="333"/>
      <c r="AN707" s="333"/>
      <c r="AO707" s="333"/>
      <c r="AP707" s="333"/>
      <c r="AQ707" s="333"/>
      <c r="AR707" s="333"/>
      <c r="AS707" s="333"/>
      <c r="AT707" s="333"/>
      <c r="AU707" s="333"/>
      <c r="AV707" s="333"/>
      <c r="AW707" s="333"/>
      <c r="AX707" s="333"/>
      <c r="AY707" s="333"/>
      <c r="AZ707" s="333"/>
      <c r="BA707" s="333"/>
      <c r="BB707" s="333"/>
      <c r="BD707" s="333"/>
      <c r="BE707" s="333"/>
      <c r="BF707" s="333"/>
      <c r="BH707" s="333"/>
      <c r="BI707" s="333"/>
      <c r="BJ707" s="333"/>
      <c r="BK707" s="333"/>
      <c r="BL707" s="333"/>
      <c r="BN707" s="333"/>
      <c r="BO707" s="333"/>
      <c r="BP707" s="333"/>
      <c r="BQ707" s="333"/>
      <c r="BY707" s="8" t="s">
        <v>747</v>
      </c>
    </row>
    <row r="708" spans="1:77" s="4" customFormat="1" ht="15" customHeight="1">
      <c r="A708" s="4" t="s">
        <v>762</v>
      </c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D708"/>
      <c r="BE708"/>
      <c r="BF708"/>
      <c r="BH708"/>
      <c r="BI708"/>
      <c r="BJ708"/>
      <c r="BK708"/>
      <c r="BL708"/>
      <c r="BN708"/>
      <c r="BO708"/>
      <c r="BP708"/>
      <c r="BQ708"/>
      <c r="BY708"/>
    </row>
    <row r="709" spans="1:77" s="4" customFormat="1" ht="15" customHeight="1">
      <c r="A709"/>
      <c r="B709" s="5" t="s">
        <v>12</v>
      </c>
      <c r="C709" s="5"/>
      <c r="D709" s="5"/>
      <c r="E709" s="5"/>
      <c r="F709" s="5"/>
      <c r="G709" s="5"/>
      <c r="H709" s="5"/>
      <c r="I709" s="5"/>
      <c r="J709" s="5"/>
      <c r="K709" s="5"/>
      <c r="L709" s="5" t="s">
        <v>750</v>
      </c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 t="s">
        <v>763</v>
      </c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 t="s">
        <v>764</v>
      </c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 t="s">
        <v>765</v>
      </c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 t="s">
        <v>766</v>
      </c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 t="s">
        <v>128</v>
      </c>
      <c r="BP709" s="5"/>
      <c r="BQ709" s="5"/>
      <c r="BR709" s="5"/>
      <c r="BS709" s="5"/>
      <c r="BT709" s="5"/>
      <c r="BU709" s="5"/>
      <c r="BV709" s="5"/>
      <c r="BW709" s="5"/>
      <c r="BX709" s="5"/>
      <c r="BY709" s="5"/>
    </row>
    <row r="710" spans="1:77" s="4" customFormat="1" ht="15" customHeight="1">
      <c r="A710"/>
      <c r="B710" s="61" t="s">
        <v>767</v>
      </c>
      <c r="C710" s="61"/>
      <c r="D710" s="61"/>
      <c r="E710" s="61"/>
      <c r="F710" s="61"/>
      <c r="G710" s="61"/>
      <c r="H710" s="61"/>
      <c r="I710" s="61"/>
      <c r="J710" s="61"/>
      <c r="K710" s="61"/>
      <c r="L710" s="408">
        <v>212072</v>
      </c>
      <c r="M710" s="408"/>
      <c r="N710" s="408"/>
      <c r="O710" s="408"/>
      <c r="P710" s="408"/>
      <c r="Q710" s="408"/>
      <c r="R710" s="408"/>
      <c r="S710" s="408"/>
      <c r="T710" s="408"/>
      <c r="U710" s="408"/>
      <c r="V710" s="408"/>
      <c r="W710" s="408">
        <v>994100</v>
      </c>
      <c r="X710" s="408"/>
      <c r="Y710" s="408"/>
      <c r="Z710" s="408"/>
      <c r="AA710" s="408"/>
      <c r="AB710" s="408"/>
      <c r="AC710" s="408"/>
      <c r="AD710" s="408"/>
      <c r="AE710" s="408"/>
      <c r="AF710" s="408"/>
      <c r="AG710" s="408"/>
      <c r="AH710" s="408">
        <v>131985</v>
      </c>
      <c r="AI710" s="408"/>
      <c r="AJ710" s="408"/>
      <c r="AK710" s="408"/>
      <c r="AL710" s="408"/>
      <c r="AM710" s="408"/>
      <c r="AN710" s="408"/>
      <c r="AO710" s="408"/>
      <c r="AP710" s="408"/>
      <c r="AQ710" s="408"/>
      <c r="AR710" s="408"/>
      <c r="AS710" s="408">
        <v>120554</v>
      </c>
      <c r="AT710" s="408"/>
      <c r="AU710" s="408"/>
      <c r="AV710" s="408"/>
      <c r="AW710" s="408"/>
      <c r="AX710" s="408"/>
      <c r="AY710" s="408"/>
      <c r="AZ710" s="408"/>
      <c r="BA710" s="408"/>
      <c r="BB710" s="408"/>
      <c r="BC710" s="408"/>
      <c r="BD710" s="408">
        <v>18476</v>
      </c>
      <c r="BE710" s="408"/>
      <c r="BF710" s="408"/>
      <c r="BG710" s="408"/>
      <c r="BH710" s="408"/>
      <c r="BI710" s="408"/>
      <c r="BJ710" s="408"/>
      <c r="BK710" s="408"/>
      <c r="BL710" s="408"/>
      <c r="BM710" s="408"/>
      <c r="BN710" s="408"/>
      <c r="BO710" s="408">
        <f aca="true" t="shared" si="80" ref="BO710:BO714">L710+W710+AH710+AS710+BD710</f>
        <v>1477187</v>
      </c>
      <c r="BP710" s="408"/>
      <c r="BQ710" s="408"/>
      <c r="BR710" s="408"/>
      <c r="BS710" s="408"/>
      <c r="BT710" s="408"/>
      <c r="BU710" s="408"/>
      <c r="BV710" s="408"/>
      <c r="BW710" s="408"/>
      <c r="BX710" s="408"/>
      <c r="BY710" s="408"/>
    </row>
    <row r="711" spans="1:77" s="4" customFormat="1" ht="15" customHeight="1">
      <c r="A711"/>
      <c r="B711" s="61" t="s">
        <v>768</v>
      </c>
      <c r="C711" s="61"/>
      <c r="D711" s="61"/>
      <c r="E711" s="61"/>
      <c r="F711" s="61"/>
      <c r="G711" s="61"/>
      <c r="H711" s="61"/>
      <c r="I711" s="61"/>
      <c r="J711" s="61"/>
      <c r="K711" s="61"/>
      <c r="L711" s="408">
        <v>233319</v>
      </c>
      <c r="M711" s="408"/>
      <c r="N711" s="408"/>
      <c r="O711" s="408"/>
      <c r="P711" s="408"/>
      <c r="Q711" s="408"/>
      <c r="R711" s="408"/>
      <c r="S711" s="408"/>
      <c r="T711" s="408"/>
      <c r="U711" s="408"/>
      <c r="V711" s="408"/>
      <c r="W711" s="408">
        <v>1018941</v>
      </c>
      <c r="X711" s="408"/>
      <c r="Y711" s="408"/>
      <c r="Z711" s="408"/>
      <c r="AA711" s="408"/>
      <c r="AB711" s="408"/>
      <c r="AC711" s="408"/>
      <c r="AD711" s="408"/>
      <c r="AE711" s="408"/>
      <c r="AF711" s="408"/>
      <c r="AG711" s="408"/>
      <c r="AH711" s="408">
        <v>141899</v>
      </c>
      <c r="AI711" s="408"/>
      <c r="AJ711" s="408"/>
      <c r="AK711" s="408"/>
      <c r="AL711" s="408"/>
      <c r="AM711" s="408"/>
      <c r="AN711" s="408"/>
      <c r="AO711" s="408"/>
      <c r="AP711" s="408"/>
      <c r="AQ711" s="408"/>
      <c r="AR711" s="408"/>
      <c r="AS711" s="408">
        <v>126104</v>
      </c>
      <c r="AT711" s="408"/>
      <c r="AU711" s="408"/>
      <c r="AV711" s="408"/>
      <c r="AW711" s="408"/>
      <c r="AX711" s="408"/>
      <c r="AY711" s="408"/>
      <c r="AZ711" s="408"/>
      <c r="BA711" s="408"/>
      <c r="BB711" s="408"/>
      <c r="BC711" s="408"/>
      <c r="BD711" s="408">
        <v>20215</v>
      </c>
      <c r="BE711" s="408"/>
      <c r="BF711" s="408"/>
      <c r="BG711" s="408"/>
      <c r="BH711" s="408"/>
      <c r="BI711" s="408"/>
      <c r="BJ711" s="408"/>
      <c r="BK711" s="408"/>
      <c r="BL711" s="408"/>
      <c r="BM711" s="408"/>
      <c r="BN711" s="408"/>
      <c r="BO711" s="408">
        <f t="shared" si="80"/>
        <v>1540478</v>
      </c>
      <c r="BP711" s="408"/>
      <c r="BQ711" s="408"/>
      <c r="BR711" s="408"/>
      <c r="BS711" s="408"/>
      <c r="BT711" s="408"/>
      <c r="BU711" s="408"/>
      <c r="BV711" s="408"/>
      <c r="BW711" s="408"/>
      <c r="BX711" s="408"/>
      <c r="BY711" s="408"/>
    </row>
    <row r="712" spans="1:77" s="4" customFormat="1" ht="15" customHeight="1">
      <c r="A712"/>
      <c r="B712" s="61" t="s">
        <v>769</v>
      </c>
      <c r="C712" s="61"/>
      <c r="D712" s="61"/>
      <c r="E712" s="61"/>
      <c r="F712" s="61"/>
      <c r="G712" s="61"/>
      <c r="H712" s="61"/>
      <c r="I712" s="61"/>
      <c r="J712" s="61"/>
      <c r="K712" s="61"/>
      <c r="L712" s="408">
        <v>231823</v>
      </c>
      <c r="M712" s="408"/>
      <c r="N712" s="408"/>
      <c r="O712" s="408"/>
      <c r="P712" s="408"/>
      <c r="Q712" s="408"/>
      <c r="R712" s="408"/>
      <c r="S712" s="408"/>
      <c r="T712" s="408"/>
      <c r="U712" s="408"/>
      <c r="V712" s="408"/>
      <c r="W712" s="408">
        <v>953709</v>
      </c>
      <c r="X712" s="408"/>
      <c r="Y712" s="408"/>
      <c r="Z712" s="408"/>
      <c r="AA712" s="408"/>
      <c r="AB712" s="408"/>
      <c r="AC712" s="408"/>
      <c r="AD712" s="408"/>
      <c r="AE712" s="408"/>
      <c r="AF712" s="408"/>
      <c r="AG712" s="408"/>
      <c r="AH712" s="408">
        <v>130579</v>
      </c>
      <c r="AI712" s="408"/>
      <c r="AJ712" s="408"/>
      <c r="AK712" s="408"/>
      <c r="AL712" s="408"/>
      <c r="AM712" s="408"/>
      <c r="AN712" s="408"/>
      <c r="AO712" s="408"/>
      <c r="AP712" s="408"/>
      <c r="AQ712" s="408"/>
      <c r="AR712" s="408"/>
      <c r="AS712" s="408">
        <v>111932</v>
      </c>
      <c r="AT712" s="408"/>
      <c r="AU712" s="408"/>
      <c r="AV712" s="408"/>
      <c r="AW712" s="408"/>
      <c r="AX712" s="408"/>
      <c r="AY712" s="408"/>
      <c r="AZ712" s="408"/>
      <c r="BA712" s="408"/>
      <c r="BB712" s="408"/>
      <c r="BC712" s="408"/>
      <c r="BD712" s="408">
        <v>17938</v>
      </c>
      <c r="BE712" s="408"/>
      <c r="BF712" s="408"/>
      <c r="BG712" s="408"/>
      <c r="BH712" s="408"/>
      <c r="BI712" s="408"/>
      <c r="BJ712" s="408"/>
      <c r="BK712" s="408"/>
      <c r="BL712" s="408"/>
      <c r="BM712" s="408"/>
      <c r="BN712" s="408"/>
      <c r="BO712" s="408">
        <f t="shared" si="80"/>
        <v>1445981</v>
      </c>
      <c r="BP712" s="408"/>
      <c r="BQ712" s="408"/>
      <c r="BR712" s="408"/>
      <c r="BS712" s="408"/>
      <c r="BT712" s="408"/>
      <c r="BU712" s="408"/>
      <c r="BV712" s="408"/>
      <c r="BW712" s="408"/>
      <c r="BX712" s="408"/>
      <c r="BY712" s="408"/>
    </row>
    <row r="713" spans="1:77" s="4" customFormat="1" ht="15" customHeight="1">
      <c r="A713"/>
      <c r="B713" s="382" t="s">
        <v>770</v>
      </c>
      <c r="C713" s="382"/>
      <c r="D713" s="382"/>
      <c r="E713" s="382"/>
      <c r="F713" s="382"/>
      <c r="G713" s="382"/>
      <c r="H713" s="382"/>
      <c r="I713" s="382"/>
      <c r="J713" s="382"/>
      <c r="K713" s="382"/>
      <c r="L713" s="408">
        <v>235721</v>
      </c>
      <c r="M713" s="408"/>
      <c r="N713" s="408"/>
      <c r="O713" s="408"/>
      <c r="P713" s="408"/>
      <c r="Q713" s="408"/>
      <c r="R713" s="408"/>
      <c r="S713" s="408"/>
      <c r="T713" s="408"/>
      <c r="U713" s="408"/>
      <c r="V713" s="408"/>
      <c r="W713" s="408">
        <v>941975</v>
      </c>
      <c r="X713" s="408"/>
      <c r="Y713" s="408"/>
      <c r="Z713" s="408"/>
      <c r="AA713" s="408"/>
      <c r="AB713" s="408"/>
      <c r="AC713" s="408"/>
      <c r="AD713" s="408"/>
      <c r="AE713" s="408"/>
      <c r="AF713" s="408"/>
      <c r="AG713" s="408"/>
      <c r="AH713" s="408">
        <v>130331</v>
      </c>
      <c r="AI713" s="408"/>
      <c r="AJ713" s="408"/>
      <c r="AK713" s="408"/>
      <c r="AL713" s="408"/>
      <c r="AM713" s="408"/>
      <c r="AN713" s="408"/>
      <c r="AO713" s="408"/>
      <c r="AP713" s="408"/>
      <c r="AQ713" s="408"/>
      <c r="AR713" s="408"/>
      <c r="AS713" s="408">
        <v>111567</v>
      </c>
      <c r="AT713" s="408"/>
      <c r="AU713" s="408"/>
      <c r="AV713" s="408"/>
      <c r="AW713" s="408"/>
      <c r="AX713" s="408"/>
      <c r="AY713" s="408"/>
      <c r="AZ713" s="408"/>
      <c r="BA713" s="408"/>
      <c r="BB713" s="408"/>
      <c r="BC713" s="408"/>
      <c r="BD713" s="408">
        <v>18102</v>
      </c>
      <c r="BE713" s="408"/>
      <c r="BF713" s="408"/>
      <c r="BG713" s="408"/>
      <c r="BH713" s="408"/>
      <c r="BI713" s="408"/>
      <c r="BJ713" s="408"/>
      <c r="BK713" s="408"/>
      <c r="BL713" s="408"/>
      <c r="BM713" s="408"/>
      <c r="BN713" s="408"/>
      <c r="BO713" s="409">
        <f t="shared" si="80"/>
        <v>1437696</v>
      </c>
      <c r="BP713" s="409"/>
      <c r="BQ713" s="409"/>
      <c r="BR713" s="409"/>
      <c r="BS713" s="409"/>
      <c r="BT713" s="409"/>
      <c r="BU713" s="409"/>
      <c r="BV713" s="409"/>
      <c r="BW713" s="409"/>
      <c r="BX713" s="409"/>
      <c r="BY713" s="409"/>
    </row>
    <row r="714" spans="1:77" s="4" customFormat="1" ht="15" customHeight="1">
      <c r="A714"/>
      <c r="B714" s="27" t="s">
        <v>771</v>
      </c>
      <c r="C714" s="27"/>
      <c r="D714" s="27"/>
      <c r="E714" s="27"/>
      <c r="F714" s="27"/>
      <c r="G714" s="27"/>
      <c r="H714" s="27"/>
      <c r="I714" s="27"/>
      <c r="J714" s="27"/>
      <c r="K714" s="27"/>
      <c r="L714" s="410">
        <v>238791</v>
      </c>
      <c r="M714" s="410"/>
      <c r="N714" s="410"/>
      <c r="O714" s="410"/>
      <c r="P714" s="410"/>
      <c r="Q714" s="410"/>
      <c r="R714" s="410"/>
      <c r="S714" s="410"/>
      <c r="T714" s="410"/>
      <c r="U714" s="410"/>
      <c r="V714" s="410"/>
      <c r="W714" s="410">
        <v>935227</v>
      </c>
      <c r="X714" s="410"/>
      <c r="Y714" s="410"/>
      <c r="Z714" s="410"/>
      <c r="AA714" s="410"/>
      <c r="AB714" s="410"/>
      <c r="AC714" s="410"/>
      <c r="AD714" s="410"/>
      <c r="AE714" s="410"/>
      <c r="AF714" s="410"/>
      <c r="AG714" s="410"/>
      <c r="AH714" s="410">
        <v>134200</v>
      </c>
      <c r="AI714" s="410"/>
      <c r="AJ714" s="410"/>
      <c r="AK714" s="410"/>
      <c r="AL714" s="410"/>
      <c r="AM714" s="410"/>
      <c r="AN714" s="410"/>
      <c r="AO714" s="410"/>
      <c r="AP714" s="410"/>
      <c r="AQ714" s="410"/>
      <c r="AR714" s="410"/>
      <c r="AS714" s="410">
        <v>117278</v>
      </c>
      <c r="AT714" s="410"/>
      <c r="AU714" s="410"/>
      <c r="AV714" s="410"/>
      <c r="AW714" s="410"/>
      <c r="AX714" s="410"/>
      <c r="AY714" s="410"/>
      <c r="AZ714" s="410"/>
      <c r="BA714" s="410"/>
      <c r="BB714" s="410"/>
      <c r="BC714" s="410"/>
      <c r="BD714" s="410">
        <v>16831</v>
      </c>
      <c r="BE714" s="410"/>
      <c r="BF714" s="410"/>
      <c r="BG714" s="410"/>
      <c r="BH714" s="410"/>
      <c r="BI714" s="410"/>
      <c r="BJ714" s="410"/>
      <c r="BK714" s="410"/>
      <c r="BL714" s="410"/>
      <c r="BM714" s="410"/>
      <c r="BN714" s="410"/>
      <c r="BO714" s="410">
        <f t="shared" si="80"/>
        <v>1442327</v>
      </c>
      <c r="BP714" s="410"/>
      <c r="BQ714" s="410"/>
      <c r="BR714" s="410"/>
      <c r="BS714" s="410"/>
      <c r="BT714" s="410"/>
      <c r="BU714" s="410"/>
      <c r="BV714" s="410"/>
      <c r="BW714" s="410"/>
      <c r="BX714" s="410"/>
      <c r="BY714" s="410"/>
    </row>
    <row r="715" spans="1:77" s="4" customFormat="1" ht="7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</row>
    <row r="716" spans="1:77" s="4" customFormat="1" ht="15" customHeight="1">
      <c r="A716" s="4" t="s">
        <v>772</v>
      </c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</row>
    <row r="717" spans="1:77" s="4" customFormat="1" ht="15" customHeight="1">
      <c r="A717"/>
      <c r="B717" s="5" t="s">
        <v>12</v>
      </c>
      <c r="C717" s="5"/>
      <c r="D717" s="5"/>
      <c r="E717" s="5"/>
      <c r="F717" s="5"/>
      <c r="G717" s="5"/>
      <c r="H717" s="5"/>
      <c r="I717" s="5"/>
      <c r="J717" s="5"/>
      <c r="K717" s="5"/>
      <c r="L717" s="5" t="s">
        <v>750</v>
      </c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 t="s">
        <v>763</v>
      </c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 t="s">
        <v>764</v>
      </c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 t="s">
        <v>765</v>
      </c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 t="s">
        <v>766</v>
      </c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 t="s">
        <v>128</v>
      </c>
      <c r="BP717" s="5"/>
      <c r="BQ717" s="5"/>
      <c r="BR717" s="5"/>
      <c r="BS717" s="5"/>
      <c r="BT717" s="5"/>
      <c r="BU717" s="5"/>
      <c r="BV717" s="5"/>
      <c r="BW717" s="5"/>
      <c r="BX717" s="5"/>
      <c r="BY717" s="5"/>
    </row>
    <row r="718" spans="1:77" s="4" customFormat="1" ht="15" customHeight="1">
      <c r="A718"/>
      <c r="B718" s="61" t="s">
        <v>767</v>
      </c>
      <c r="C718" s="61"/>
      <c r="D718" s="61"/>
      <c r="E718" s="61"/>
      <c r="F718" s="61"/>
      <c r="G718" s="61"/>
      <c r="H718" s="61"/>
      <c r="I718" s="61"/>
      <c r="J718" s="61"/>
      <c r="K718" s="61"/>
      <c r="L718" s="408">
        <v>200599</v>
      </c>
      <c r="M718" s="408"/>
      <c r="N718" s="408"/>
      <c r="O718" s="408"/>
      <c r="P718" s="408"/>
      <c r="Q718" s="408"/>
      <c r="R718" s="408"/>
      <c r="S718" s="408"/>
      <c r="T718" s="408"/>
      <c r="U718" s="408"/>
      <c r="V718" s="408"/>
      <c r="W718" s="408">
        <v>969697</v>
      </c>
      <c r="X718" s="408"/>
      <c r="Y718" s="408"/>
      <c r="Z718" s="408"/>
      <c r="AA718" s="408"/>
      <c r="AB718" s="408"/>
      <c r="AC718" s="408"/>
      <c r="AD718" s="408"/>
      <c r="AE718" s="408"/>
      <c r="AF718" s="408"/>
      <c r="AG718" s="408"/>
      <c r="AH718" s="408">
        <v>115755</v>
      </c>
      <c r="AI718" s="408"/>
      <c r="AJ718" s="408"/>
      <c r="AK718" s="408"/>
      <c r="AL718" s="408"/>
      <c r="AM718" s="408"/>
      <c r="AN718" s="408"/>
      <c r="AO718" s="408"/>
      <c r="AP718" s="408"/>
      <c r="AQ718" s="408"/>
      <c r="AR718" s="408"/>
      <c r="AS718" s="408">
        <v>107499</v>
      </c>
      <c r="AT718" s="408"/>
      <c r="AU718" s="408"/>
      <c r="AV718" s="408"/>
      <c r="AW718" s="408"/>
      <c r="AX718" s="408"/>
      <c r="AY718" s="408"/>
      <c r="AZ718" s="408"/>
      <c r="BA718" s="408"/>
      <c r="BB718" s="408"/>
      <c r="BC718" s="408"/>
      <c r="BD718" s="408">
        <v>15498</v>
      </c>
      <c r="BE718" s="408"/>
      <c r="BF718" s="408"/>
      <c r="BG718" s="408"/>
      <c r="BH718" s="408"/>
      <c r="BI718" s="408"/>
      <c r="BJ718" s="408"/>
      <c r="BK718" s="408"/>
      <c r="BL718" s="408"/>
      <c r="BM718" s="408"/>
      <c r="BN718" s="408"/>
      <c r="BO718" s="408">
        <f>BD718+AS718+AH718+W718+L718</f>
        <v>1409048</v>
      </c>
      <c r="BP718" s="408"/>
      <c r="BQ718" s="408"/>
      <c r="BR718" s="408"/>
      <c r="BS718" s="408"/>
      <c r="BT718" s="408"/>
      <c r="BU718" s="408"/>
      <c r="BV718" s="408"/>
      <c r="BW718" s="408"/>
      <c r="BX718" s="408"/>
      <c r="BY718" s="408"/>
    </row>
    <row r="719" spans="1:77" s="4" customFormat="1" ht="15" customHeight="1">
      <c r="A719"/>
      <c r="B719" s="61" t="s">
        <v>768</v>
      </c>
      <c r="C719" s="61"/>
      <c r="D719" s="61"/>
      <c r="E719" s="61"/>
      <c r="F719" s="61"/>
      <c r="G719" s="61"/>
      <c r="H719" s="61"/>
      <c r="I719" s="61"/>
      <c r="J719" s="61"/>
      <c r="K719" s="61"/>
      <c r="L719" s="408">
        <v>222769</v>
      </c>
      <c r="M719" s="408"/>
      <c r="N719" s="408"/>
      <c r="O719" s="408"/>
      <c r="P719" s="408"/>
      <c r="Q719" s="408"/>
      <c r="R719" s="408"/>
      <c r="S719" s="408"/>
      <c r="T719" s="408"/>
      <c r="U719" s="408"/>
      <c r="V719" s="408"/>
      <c r="W719" s="408">
        <v>994911</v>
      </c>
      <c r="X719" s="408"/>
      <c r="Y719" s="408"/>
      <c r="Z719" s="408"/>
      <c r="AA719" s="408"/>
      <c r="AB719" s="408"/>
      <c r="AC719" s="408"/>
      <c r="AD719" s="408"/>
      <c r="AE719" s="408"/>
      <c r="AF719" s="408"/>
      <c r="AG719" s="408"/>
      <c r="AH719" s="408">
        <v>126610</v>
      </c>
      <c r="AI719" s="408"/>
      <c r="AJ719" s="408"/>
      <c r="AK719" s="408"/>
      <c r="AL719" s="408"/>
      <c r="AM719" s="408"/>
      <c r="AN719" s="408"/>
      <c r="AO719" s="408"/>
      <c r="AP719" s="408"/>
      <c r="AQ719" s="408"/>
      <c r="AR719" s="408"/>
      <c r="AS719" s="408">
        <v>114521</v>
      </c>
      <c r="AT719" s="408"/>
      <c r="AU719" s="408"/>
      <c r="AV719" s="408"/>
      <c r="AW719" s="408"/>
      <c r="AX719" s="408"/>
      <c r="AY719" s="408"/>
      <c r="AZ719" s="408"/>
      <c r="BA719" s="408"/>
      <c r="BB719" s="408"/>
      <c r="BC719" s="408"/>
      <c r="BD719" s="408">
        <v>17360</v>
      </c>
      <c r="BE719" s="408"/>
      <c r="BF719" s="408"/>
      <c r="BG719" s="408"/>
      <c r="BH719" s="408"/>
      <c r="BI719" s="408"/>
      <c r="BJ719" s="408"/>
      <c r="BK719" s="408"/>
      <c r="BL719" s="408"/>
      <c r="BM719" s="408"/>
      <c r="BN719" s="408"/>
      <c r="BO719" s="408">
        <f aca="true" t="shared" si="81" ref="BO719:BO722">L719+W719+AH719+AS719+BD719</f>
        <v>1476171</v>
      </c>
      <c r="BP719" s="408"/>
      <c r="BQ719" s="408"/>
      <c r="BR719" s="408"/>
      <c r="BS719" s="408"/>
      <c r="BT719" s="408"/>
      <c r="BU719" s="408"/>
      <c r="BV719" s="408"/>
      <c r="BW719" s="408"/>
      <c r="BX719" s="408"/>
      <c r="BY719" s="408"/>
    </row>
    <row r="720" spans="1:77" s="4" customFormat="1" ht="15" customHeight="1">
      <c r="A720"/>
      <c r="B720" s="61" t="s">
        <v>769</v>
      </c>
      <c r="C720" s="61"/>
      <c r="D720" s="61"/>
      <c r="E720" s="61"/>
      <c r="F720" s="61"/>
      <c r="G720" s="61"/>
      <c r="H720" s="61"/>
      <c r="I720" s="61"/>
      <c r="J720" s="61"/>
      <c r="K720" s="61"/>
      <c r="L720" s="408">
        <v>220469</v>
      </c>
      <c r="M720" s="408"/>
      <c r="N720" s="408"/>
      <c r="O720" s="408"/>
      <c r="P720" s="408"/>
      <c r="Q720" s="408"/>
      <c r="R720" s="408"/>
      <c r="S720" s="408"/>
      <c r="T720" s="408"/>
      <c r="U720" s="408"/>
      <c r="V720" s="408"/>
      <c r="W720" s="408">
        <v>931617</v>
      </c>
      <c r="X720" s="408"/>
      <c r="Y720" s="408"/>
      <c r="Z720" s="408"/>
      <c r="AA720" s="408"/>
      <c r="AB720" s="408"/>
      <c r="AC720" s="408"/>
      <c r="AD720" s="408"/>
      <c r="AE720" s="408"/>
      <c r="AF720" s="408"/>
      <c r="AG720" s="408"/>
      <c r="AH720" s="408">
        <v>119341</v>
      </c>
      <c r="AI720" s="408"/>
      <c r="AJ720" s="408"/>
      <c r="AK720" s="408"/>
      <c r="AL720" s="408"/>
      <c r="AM720" s="408"/>
      <c r="AN720" s="408"/>
      <c r="AO720" s="408"/>
      <c r="AP720" s="408"/>
      <c r="AQ720" s="408"/>
      <c r="AR720" s="408"/>
      <c r="AS720" s="408">
        <v>98779</v>
      </c>
      <c r="AT720" s="408"/>
      <c r="AU720" s="408"/>
      <c r="AV720" s="408"/>
      <c r="AW720" s="408"/>
      <c r="AX720" s="408"/>
      <c r="AY720" s="408"/>
      <c r="AZ720" s="408"/>
      <c r="BA720" s="408"/>
      <c r="BB720" s="408"/>
      <c r="BC720" s="408"/>
      <c r="BD720" s="408">
        <v>15231</v>
      </c>
      <c r="BE720" s="408"/>
      <c r="BF720" s="408"/>
      <c r="BG720" s="408"/>
      <c r="BH720" s="408"/>
      <c r="BI720" s="408"/>
      <c r="BJ720" s="408"/>
      <c r="BK720" s="408"/>
      <c r="BL720" s="408"/>
      <c r="BM720" s="408"/>
      <c r="BN720" s="408"/>
      <c r="BO720" s="408">
        <f t="shared" si="81"/>
        <v>1385437</v>
      </c>
      <c r="BP720" s="408"/>
      <c r="BQ720" s="408"/>
      <c r="BR720" s="408"/>
      <c r="BS720" s="408"/>
      <c r="BT720" s="408"/>
      <c r="BU720" s="408"/>
      <c r="BV720" s="408"/>
      <c r="BW720" s="408"/>
      <c r="BX720" s="408"/>
      <c r="BY720" s="408"/>
    </row>
    <row r="721" spans="1:77" s="4" customFormat="1" ht="15" customHeight="1">
      <c r="A721"/>
      <c r="B721" s="61" t="s">
        <v>770</v>
      </c>
      <c r="C721" s="61"/>
      <c r="D721" s="61"/>
      <c r="E721" s="61"/>
      <c r="F721" s="61"/>
      <c r="G721" s="61"/>
      <c r="H721" s="61"/>
      <c r="I721" s="61"/>
      <c r="J721" s="61"/>
      <c r="K721" s="61"/>
      <c r="L721" s="408">
        <v>223772</v>
      </c>
      <c r="M721" s="408"/>
      <c r="N721" s="408"/>
      <c r="O721" s="408"/>
      <c r="P721" s="408"/>
      <c r="Q721" s="408"/>
      <c r="R721" s="408"/>
      <c r="S721" s="408"/>
      <c r="T721" s="408"/>
      <c r="U721" s="408"/>
      <c r="V721" s="408"/>
      <c r="W721" s="408">
        <v>915146</v>
      </c>
      <c r="X721" s="408"/>
      <c r="Y721" s="408"/>
      <c r="Z721" s="408"/>
      <c r="AA721" s="408"/>
      <c r="AB721" s="408"/>
      <c r="AC721" s="408"/>
      <c r="AD721" s="408"/>
      <c r="AE721" s="408"/>
      <c r="AF721" s="408"/>
      <c r="AG721" s="408"/>
      <c r="AH721" s="408">
        <v>117979</v>
      </c>
      <c r="AI721" s="408"/>
      <c r="AJ721" s="408"/>
      <c r="AK721" s="408"/>
      <c r="AL721" s="408"/>
      <c r="AM721" s="408"/>
      <c r="AN721" s="408"/>
      <c r="AO721" s="408"/>
      <c r="AP721" s="408"/>
      <c r="AQ721" s="408"/>
      <c r="AR721" s="408"/>
      <c r="AS721" s="408">
        <v>102531</v>
      </c>
      <c r="AT721" s="408"/>
      <c r="AU721" s="408"/>
      <c r="AV721" s="408"/>
      <c r="AW721" s="408"/>
      <c r="AX721" s="408"/>
      <c r="AY721" s="408"/>
      <c r="AZ721" s="408"/>
      <c r="BA721" s="408"/>
      <c r="BB721" s="408"/>
      <c r="BC721" s="408"/>
      <c r="BD721" s="408">
        <v>16352</v>
      </c>
      <c r="BE721" s="408"/>
      <c r="BF721" s="408"/>
      <c r="BG721" s="408"/>
      <c r="BH721" s="408"/>
      <c r="BI721" s="408"/>
      <c r="BJ721" s="408"/>
      <c r="BK721" s="408"/>
      <c r="BL721" s="408"/>
      <c r="BM721" s="408"/>
      <c r="BN721" s="408"/>
      <c r="BO721" s="408">
        <f t="shared" si="81"/>
        <v>1375780</v>
      </c>
      <c r="BP721" s="408"/>
      <c r="BQ721" s="408"/>
      <c r="BR721" s="408"/>
      <c r="BS721" s="408"/>
      <c r="BT721" s="408"/>
      <c r="BU721" s="408"/>
      <c r="BV721" s="408"/>
      <c r="BW721" s="408"/>
      <c r="BX721" s="408"/>
      <c r="BY721" s="408"/>
    </row>
    <row r="722" spans="1:77" s="4" customFormat="1" ht="15" customHeight="1">
      <c r="A722"/>
      <c r="B722" s="27" t="s">
        <v>771</v>
      </c>
      <c r="C722" s="27"/>
      <c r="D722" s="27"/>
      <c r="E722" s="27"/>
      <c r="F722" s="27"/>
      <c r="G722" s="27"/>
      <c r="H722" s="27"/>
      <c r="I722" s="27"/>
      <c r="J722" s="27"/>
      <c r="K722" s="27"/>
      <c r="L722" s="410">
        <v>228012</v>
      </c>
      <c r="M722" s="410"/>
      <c r="N722" s="410"/>
      <c r="O722" s="410"/>
      <c r="P722" s="410"/>
      <c r="Q722" s="410"/>
      <c r="R722" s="410"/>
      <c r="S722" s="410"/>
      <c r="T722" s="410"/>
      <c r="U722" s="410"/>
      <c r="V722" s="410"/>
      <c r="W722" s="410">
        <v>912022</v>
      </c>
      <c r="X722" s="410"/>
      <c r="Y722" s="410"/>
      <c r="Z722" s="410"/>
      <c r="AA722" s="410"/>
      <c r="AB722" s="410"/>
      <c r="AC722" s="410"/>
      <c r="AD722" s="410"/>
      <c r="AE722" s="410"/>
      <c r="AF722" s="410"/>
      <c r="AG722" s="410"/>
      <c r="AH722" s="410">
        <v>122167</v>
      </c>
      <c r="AI722" s="410"/>
      <c r="AJ722" s="410"/>
      <c r="AK722" s="410"/>
      <c r="AL722" s="410"/>
      <c r="AM722" s="410"/>
      <c r="AN722" s="410"/>
      <c r="AO722" s="410"/>
      <c r="AP722" s="410"/>
      <c r="AQ722" s="410"/>
      <c r="AR722" s="410"/>
      <c r="AS722" s="410">
        <v>107433</v>
      </c>
      <c r="AT722" s="410"/>
      <c r="AU722" s="410"/>
      <c r="AV722" s="410"/>
      <c r="AW722" s="410"/>
      <c r="AX722" s="410"/>
      <c r="AY722" s="410"/>
      <c r="AZ722" s="410"/>
      <c r="BA722" s="410"/>
      <c r="BB722" s="410"/>
      <c r="BC722" s="410"/>
      <c r="BD722" s="410">
        <v>15366</v>
      </c>
      <c r="BE722" s="410"/>
      <c r="BF722" s="410"/>
      <c r="BG722" s="410"/>
      <c r="BH722" s="410"/>
      <c r="BI722" s="410"/>
      <c r="BJ722" s="410"/>
      <c r="BK722" s="410"/>
      <c r="BL722" s="410"/>
      <c r="BM722" s="410"/>
      <c r="BN722" s="410"/>
      <c r="BO722" s="410">
        <f t="shared" si="81"/>
        <v>1385000</v>
      </c>
      <c r="BP722" s="410"/>
      <c r="BQ722" s="410"/>
      <c r="BR722" s="410"/>
      <c r="BS722" s="410"/>
      <c r="BT722" s="410"/>
      <c r="BU722" s="410"/>
      <c r="BV722" s="410"/>
      <c r="BW722" s="410"/>
      <c r="BX722" s="410"/>
      <c r="BY722" s="410"/>
    </row>
    <row r="723" spans="1:256" ht="1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 s="52" t="s">
        <v>773</v>
      </c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="2" customFormat="1" ht="24.75" customHeight="1">
      <c r="A724" s="2" t="s">
        <v>774</v>
      </c>
    </row>
    <row r="725" s="4" customFormat="1" ht="7.5" customHeight="1">
      <c r="AA725" s="4">
        <v>85.64</v>
      </c>
    </row>
    <row r="726" spans="1:77" s="4" customFormat="1" ht="15" customHeight="1">
      <c r="A726" s="4" t="s">
        <v>775</v>
      </c>
      <c r="AA726"/>
      <c r="BY726" s="52" t="s">
        <v>776</v>
      </c>
    </row>
    <row r="727" spans="1:77" s="4" customFormat="1" ht="3.75" customHeight="1">
      <c r="A727"/>
      <c r="AA727"/>
      <c r="BY727"/>
    </row>
    <row r="728" spans="1:256" ht="15" customHeight="1">
      <c r="A728"/>
      <c r="B728" s="5" t="s">
        <v>12</v>
      </c>
      <c r="C728" s="5"/>
      <c r="D728" s="5"/>
      <c r="E728" s="5"/>
      <c r="F728" s="5"/>
      <c r="G728" s="5"/>
      <c r="H728" s="5"/>
      <c r="I728" s="5"/>
      <c r="J728" s="5"/>
      <c r="K728" s="5" t="s">
        <v>777</v>
      </c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 t="s">
        <v>778</v>
      </c>
      <c r="AA728" s="5"/>
      <c r="AB728" s="5"/>
      <c r="AC728" s="5"/>
      <c r="AD728" s="5"/>
      <c r="AE728" s="5"/>
      <c r="AF728" s="5"/>
      <c r="AG728" s="5"/>
      <c r="AH728" s="5"/>
      <c r="AI728" s="5"/>
      <c r="AJ728" s="5" t="s">
        <v>779</v>
      </c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1:256" ht="15" customHeight="1">
      <c r="A729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 t="s">
        <v>780</v>
      </c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 t="s">
        <v>781</v>
      </c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275" t="s">
        <v>782</v>
      </c>
      <c r="BP729" s="275"/>
      <c r="BQ729" s="275"/>
      <c r="BR729" s="275"/>
      <c r="BS729" s="275"/>
      <c r="BT729" s="275"/>
      <c r="BU729" s="275"/>
      <c r="BV729" s="275"/>
      <c r="BW729" s="275"/>
      <c r="BX729" s="275"/>
      <c r="BY729" s="275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 s="2"/>
      <c r="CR729" s="2"/>
      <c r="CS729" s="2"/>
      <c r="CT729" s="2"/>
      <c r="CU729" s="2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1:256" ht="15" customHeight="1">
      <c r="A730"/>
      <c r="B730" s="5"/>
      <c r="C730" s="5"/>
      <c r="D730" s="5"/>
      <c r="E730" s="5"/>
      <c r="F730" s="5"/>
      <c r="G730" s="5"/>
      <c r="H730" s="5"/>
      <c r="I730" s="5"/>
      <c r="J730" s="5"/>
      <c r="K730" s="5" t="s">
        <v>60</v>
      </c>
      <c r="L730" s="5"/>
      <c r="M730" s="5"/>
      <c r="N730" s="5"/>
      <c r="O730" s="5"/>
      <c r="P730" s="5"/>
      <c r="Q730" s="5"/>
      <c r="R730" s="5" t="s">
        <v>783</v>
      </c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 t="s">
        <v>637</v>
      </c>
      <c r="AK730" s="5"/>
      <c r="AL730" s="5"/>
      <c r="AM730" s="5"/>
      <c r="AN730" s="5"/>
      <c r="AO730" s="5"/>
      <c r="AP730" s="5"/>
      <c r="AQ730" s="5"/>
      <c r="AR730" s="5"/>
      <c r="AS730" s="58" t="s">
        <v>784</v>
      </c>
      <c r="AT730" s="58"/>
      <c r="AU730" s="58"/>
      <c r="AV730" s="58"/>
      <c r="AW730" s="58"/>
      <c r="AX730" s="58"/>
      <c r="AY730" s="58"/>
      <c r="AZ730" s="58"/>
      <c r="BA730" s="58"/>
      <c r="BB730" s="58"/>
      <c r="BC730" s="58" t="s">
        <v>637</v>
      </c>
      <c r="BD730" s="58"/>
      <c r="BE730" s="58"/>
      <c r="BF730" s="58"/>
      <c r="BG730" s="5" t="s">
        <v>784</v>
      </c>
      <c r="BH730" s="5"/>
      <c r="BI730" s="5"/>
      <c r="BJ730" s="5"/>
      <c r="BK730" s="5"/>
      <c r="BL730" s="5"/>
      <c r="BM730" s="5"/>
      <c r="BN730" s="5"/>
      <c r="BO730" s="275" t="s">
        <v>637</v>
      </c>
      <c r="BP730" s="275"/>
      <c r="BQ730" s="275"/>
      <c r="BR730" s="275"/>
      <c r="BS730" s="275"/>
      <c r="BT730" s="5" t="s">
        <v>784</v>
      </c>
      <c r="BU730" s="5"/>
      <c r="BV730" s="5"/>
      <c r="BW730" s="5"/>
      <c r="BX730" s="5"/>
      <c r="BY730" s="5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1:256" ht="15" customHeight="1">
      <c r="A731"/>
      <c r="B731" s="158" t="s">
        <v>785</v>
      </c>
      <c r="C731" s="158"/>
      <c r="D731" s="158"/>
      <c r="E731" s="158"/>
      <c r="F731" s="158"/>
      <c r="G731" s="158"/>
      <c r="H731" s="158"/>
      <c r="I731" s="158"/>
      <c r="J731" s="158"/>
      <c r="K731" s="411">
        <v>7037</v>
      </c>
      <c r="L731" s="411"/>
      <c r="M731" s="411"/>
      <c r="N731" s="411"/>
      <c r="O731" s="411"/>
      <c r="P731" s="411"/>
      <c r="Q731" s="411"/>
      <c r="R731" s="411">
        <v>12749</v>
      </c>
      <c r="S731" s="411"/>
      <c r="T731" s="411"/>
      <c r="U731" s="411"/>
      <c r="V731" s="411"/>
      <c r="W731" s="411"/>
      <c r="X731" s="411"/>
      <c r="Y731" s="411"/>
      <c r="Z731" s="411">
        <v>1277515</v>
      </c>
      <c r="AA731" s="411"/>
      <c r="AB731" s="411"/>
      <c r="AC731" s="411"/>
      <c r="AD731" s="411"/>
      <c r="AE731" s="411"/>
      <c r="AF731" s="411"/>
      <c r="AG731" s="411"/>
      <c r="AH731" s="411"/>
      <c r="AI731" s="411"/>
      <c r="AJ731" s="411">
        <v>245264</v>
      </c>
      <c r="AK731" s="411"/>
      <c r="AL731" s="411"/>
      <c r="AM731" s="411"/>
      <c r="AN731" s="411"/>
      <c r="AO731" s="411"/>
      <c r="AP731" s="411"/>
      <c r="AQ731" s="411"/>
      <c r="AR731" s="411"/>
      <c r="AS731" s="411">
        <v>4457280</v>
      </c>
      <c r="AT731" s="411"/>
      <c r="AU731" s="411"/>
      <c r="AV731" s="411"/>
      <c r="AW731" s="411"/>
      <c r="AX731" s="411"/>
      <c r="AY731" s="411"/>
      <c r="AZ731" s="411"/>
      <c r="BA731" s="411"/>
      <c r="BB731" s="411"/>
      <c r="BC731" s="411">
        <v>48</v>
      </c>
      <c r="BD731" s="411"/>
      <c r="BE731" s="411"/>
      <c r="BF731" s="411"/>
      <c r="BG731" s="411">
        <v>19966</v>
      </c>
      <c r="BH731" s="411"/>
      <c r="BI731" s="411"/>
      <c r="BJ731" s="411"/>
      <c r="BK731" s="411"/>
      <c r="BL731" s="411"/>
      <c r="BM731" s="411"/>
      <c r="BN731" s="411"/>
      <c r="BO731" s="411">
        <v>80</v>
      </c>
      <c r="BP731" s="411"/>
      <c r="BQ731" s="411"/>
      <c r="BR731" s="411"/>
      <c r="BS731" s="411"/>
      <c r="BT731" s="411">
        <v>2000</v>
      </c>
      <c r="BU731" s="411"/>
      <c r="BV731" s="411"/>
      <c r="BW731" s="411"/>
      <c r="BX731" s="411"/>
      <c r="BY731" s="41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1:256" ht="15" customHeight="1">
      <c r="A732"/>
      <c r="B732" s="412" t="s">
        <v>786</v>
      </c>
      <c r="C732" s="412"/>
      <c r="D732" s="412"/>
      <c r="E732" s="412"/>
      <c r="F732" s="412"/>
      <c r="G732" s="412"/>
      <c r="H732" s="412"/>
      <c r="I732" s="412"/>
      <c r="J732" s="412"/>
      <c r="K732" s="413">
        <v>6890</v>
      </c>
      <c r="L732" s="413"/>
      <c r="M732" s="413"/>
      <c r="N732" s="413"/>
      <c r="O732" s="413"/>
      <c r="P732" s="413"/>
      <c r="Q732" s="413"/>
      <c r="R732" s="413">
        <v>12273</v>
      </c>
      <c r="S732" s="413"/>
      <c r="T732" s="413"/>
      <c r="U732" s="413"/>
      <c r="V732" s="413"/>
      <c r="W732" s="413"/>
      <c r="X732" s="413"/>
      <c r="Y732" s="413"/>
      <c r="Z732" s="413">
        <v>1249745</v>
      </c>
      <c r="AA732" s="413"/>
      <c r="AB732" s="413"/>
      <c r="AC732" s="413"/>
      <c r="AD732" s="413"/>
      <c r="AE732" s="413"/>
      <c r="AF732" s="413"/>
      <c r="AG732" s="413"/>
      <c r="AH732" s="413"/>
      <c r="AI732" s="413"/>
      <c r="AJ732" s="413">
        <v>246815</v>
      </c>
      <c r="AK732" s="413"/>
      <c r="AL732" s="413"/>
      <c r="AM732" s="413"/>
      <c r="AN732" s="413"/>
      <c r="AO732" s="413"/>
      <c r="AP732" s="413"/>
      <c r="AQ732" s="413"/>
      <c r="AR732" s="413"/>
      <c r="AS732" s="413">
        <v>4430309</v>
      </c>
      <c r="AT732" s="413"/>
      <c r="AU732" s="413"/>
      <c r="AV732" s="413"/>
      <c r="AW732" s="413"/>
      <c r="AX732" s="413"/>
      <c r="AY732" s="413"/>
      <c r="AZ732" s="413"/>
      <c r="BA732" s="413"/>
      <c r="BB732" s="413"/>
      <c r="BC732" s="413">
        <v>43</v>
      </c>
      <c r="BD732" s="413"/>
      <c r="BE732" s="413"/>
      <c r="BF732" s="413"/>
      <c r="BG732" s="413">
        <v>17970</v>
      </c>
      <c r="BH732" s="413"/>
      <c r="BI732" s="413"/>
      <c r="BJ732" s="413"/>
      <c r="BK732" s="413"/>
      <c r="BL732" s="413"/>
      <c r="BM732" s="413"/>
      <c r="BN732" s="413"/>
      <c r="BO732" s="413">
        <v>79</v>
      </c>
      <c r="BP732" s="413"/>
      <c r="BQ732" s="413"/>
      <c r="BR732" s="413"/>
      <c r="BS732" s="413"/>
      <c r="BT732" s="413">
        <v>1975</v>
      </c>
      <c r="BU732" s="413"/>
      <c r="BV732" s="413"/>
      <c r="BW732" s="413"/>
      <c r="BX732" s="413"/>
      <c r="BY732" s="413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1:256" ht="15" customHeight="1">
      <c r="A733"/>
      <c r="B733" s="412" t="s">
        <v>787</v>
      </c>
      <c r="C733" s="412"/>
      <c r="D733" s="412"/>
      <c r="E733" s="412"/>
      <c r="F733" s="412"/>
      <c r="G733" s="412"/>
      <c r="H733" s="412"/>
      <c r="I733" s="412"/>
      <c r="J733" s="412"/>
      <c r="K733" s="413">
        <v>6733</v>
      </c>
      <c r="L733" s="413"/>
      <c r="M733" s="413"/>
      <c r="N733" s="413"/>
      <c r="O733" s="413"/>
      <c r="P733" s="413"/>
      <c r="Q733" s="413"/>
      <c r="R733" s="413">
        <v>11803</v>
      </c>
      <c r="S733" s="413"/>
      <c r="T733" s="413"/>
      <c r="U733" s="413"/>
      <c r="V733" s="413"/>
      <c r="W733" s="413"/>
      <c r="X733" s="413"/>
      <c r="Y733" s="413"/>
      <c r="Z733" s="413">
        <v>1215270</v>
      </c>
      <c r="AA733" s="413"/>
      <c r="AB733" s="413"/>
      <c r="AC733" s="413"/>
      <c r="AD733" s="413"/>
      <c r="AE733" s="413"/>
      <c r="AF733" s="413"/>
      <c r="AG733" s="413"/>
      <c r="AH733" s="413"/>
      <c r="AI733" s="413"/>
      <c r="AJ733" s="413">
        <v>246215</v>
      </c>
      <c r="AK733" s="413"/>
      <c r="AL733" s="413"/>
      <c r="AM733" s="413"/>
      <c r="AN733" s="413"/>
      <c r="AO733" s="413"/>
      <c r="AP733" s="413"/>
      <c r="AQ733" s="413"/>
      <c r="AR733" s="413"/>
      <c r="AS733" s="413">
        <v>4484117</v>
      </c>
      <c r="AT733" s="413"/>
      <c r="AU733" s="413"/>
      <c r="AV733" s="413"/>
      <c r="AW733" s="413"/>
      <c r="AX733" s="413"/>
      <c r="AY733" s="413"/>
      <c r="AZ733" s="413"/>
      <c r="BA733" s="413"/>
      <c r="BB733" s="413"/>
      <c r="BC733" s="413">
        <v>49</v>
      </c>
      <c r="BD733" s="413"/>
      <c r="BE733" s="413"/>
      <c r="BF733" s="413"/>
      <c r="BG733" s="413">
        <v>20532</v>
      </c>
      <c r="BH733" s="413"/>
      <c r="BI733" s="413"/>
      <c r="BJ733" s="413"/>
      <c r="BK733" s="413"/>
      <c r="BL733" s="413"/>
      <c r="BM733" s="413"/>
      <c r="BN733" s="413"/>
      <c r="BO733" s="413">
        <v>69</v>
      </c>
      <c r="BP733" s="413"/>
      <c r="BQ733" s="413"/>
      <c r="BR733" s="413"/>
      <c r="BS733" s="413"/>
      <c r="BT733" s="413">
        <v>1725</v>
      </c>
      <c r="BU733" s="413"/>
      <c r="BV733" s="413"/>
      <c r="BW733" s="413"/>
      <c r="BX733" s="413"/>
      <c r="BY733" s="41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ht="15" customHeight="1">
      <c r="A734"/>
      <c r="B734" s="412" t="s">
        <v>788</v>
      </c>
      <c r="C734" s="412"/>
      <c r="D734" s="412"/>
      <c r="E734" s="412"/>
      <c r="F734" s="412"/>
      <c r="G734" s="412"/>
      <c r="H734" s="412"/>
      <c r="I734" s="412"/>
      <c r="J734" s="412"/>
      <c r="K734" s="413">
        <v>6564</v>
      </c>
      <c r="L734" s="413"/>
      <c r="M734" s="413"/>
      <c r="N734" s="413"/>
      <c r="O734" s="413"/>
      <c r="P734" s="413"/>
      <c r="Q734" s="413"/>
      <c r="R734" s="413">
        <v>11301</v>
      </c>
      <c r="S734" s="413"/>
      <c r="T734" s="413"/>
      <c r="U734" s="413"/>
      <c r="V734" s="413"/>
      <c r="W734" s="413"/>
      <c r="X734" s="413"/>
      <c r="Y734" s="413"/>
      <c r="Z734" s="413">
        <v>1215242</v>
      </c>
      <c r="AA734" s="413"/>
      <c r="AB734" s="413"/>
      <c r="AC734" s="413"/>
      <c r="AD734" s="413"/>
      <c r="AE734" s="413"/>
      <c r="AF734" s="413"/>
      <c r="AG734" s="413"/>
      <c r="AH734" s="413"/>
      <c r="AI734" s="413"/>
      <c r="AJ734" s="413">
        <v>243348</v>
      </c>
      <c r="AK734" s="413"/>
      <c r="AL734" s="413"/>
      <c r="AM734" s="413"/>
      <c r="AN734" s="413"/>
      <c r="AO734" s="413"/>
      <c r="AP734" s="413"/>
      <c r="AQ734" s="413"/>
      <c r="AR734" s="413"/>
      <c r="AS734" s="413">
        <v>4308090</v>
      </c>
      <c r="AT734" s="413"/>
      <c r="AU734" s="413"/>
      <c r="AV734" s="413"/>
      <c r="AW734" s="413"/>
      <c r="AX734" s="413"/>
      <c r="AY734" s="413"/>
      <c r="AZ734" s="413"/>
      <c r="BA734" s="413"/>
      <c r="BB734" s="413"/>
      <c r="BC734" s="413">
        <v>38</v>
      </c>
      <c r="BD734" s="413"/>
      <c r="BE734" s="413"/>
      <c r="BF734" s="413"/>
      <c r="BG734" s="413">
        <v>15960</v>
      </c>
      <c r="BH734" s="413"/>
      <c r="BI734" s="413"/>
      <c r="BJ734" s="413"/>
      <c r="BK734" s="413"/>
      <c r="BL734" s="413"/>
      <c r="BM734" s="413"/>
      <c r="BN734" s="413"/>
      <c r="BO734" s="413">
        <v>86</v>
      </c>
      <c r="BP734" s="413"/>
      <c r="BQ734" s="413"/>
      <c r="BR734" s="413"/>
      <c r="BS734" s="413"/>
      <c r="BT734" s="413">
        <v>2150</v>
      </c>
      <c r="BU734" s="413"/>
      <c r="BV734" s="413"/>
      <c r="BW734" s="413"/>
      <c r="BX734" s="413"/>
      <c r="BY734" s="413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1:256" ht="15" customHeight="1">
      <c r="A735"/>
      <c r="B735" s="168" t="s">
        <v>789</v>
      </c>
      <c r="C735" s="168"/>
      <c r="D735" s="168"/>
      <c r="E735" s="168"/>
      <c r="F735" s="168"/>
      <c r="G735" s="168"/>
      <c r="H735" s="168"/>
      <c r="I735" s="168"/>
      <c r="J735" s="168"/>
      <c r="K735" s="414">
        <v>6358</v>
      </c>
      <c r="L735" s="414"/>
      <c r="M735" s="414"/>
      <c r="N735" s="414"/>
      <c r="O735" s="414"/>
      <c r="P735" s="414"/>
      <c r="Q735" s="414"/>
      <c r="R735" s="414">
        <v>10731</v>
      </c>
      <c r="S735" s="414"/>
      <c r="T735" s="414"/>
      <c r="U735" s="414"/>
      <c r="V735" s="414"/>
      <c r="W735" s="414"/>
      <c r="X735" s="414"/>
      <c r="Y735" s="414"/>
      <c r="Z735" s="414">
        <v>1156070</v>
      </c>
      <c r="AA735" s="414"/>
      <c r="AB735" s="414"/>
      <c r="AC735" s="414"/>
      <c r="AD735" s="414"/>
      <c r="AE735" s="414"/>
      <c r="AF735" s="414"/>
      <c r="AG735" s="414"/>
      <c r="AH735" s="414"/>
      <c r="AI735" s="414"/>
      <c r="AJ735" s="414">
        <v>238121</v>
      </c>
      <c r="AK735" s="414"/>
      <c r="AL735" s="414"/>
      <c r="AM735" s="414"/>
      <c r="AN735" s="414"/>
      <c r="AO735" s="414"/>
      <c r="AP735" s="414"/>
      <c r="AQ735" s="414"/>
      <c r="AR735" s="414"/>
      <c r="AS735" s="414">
        <v>4234102</v>
      </c>
      <c r="AT735" s="414"/>
      <c r="AU735" s="414"/>
      <c r="AV735" s="414"/>
      <c r="AW735" s="414"/>
      <c r="AX735" s="414"/>
      <c r="AY735" s="414"/>
      <c r="AZ735" s="414"/>
      <c r="BA735" s="414"/>
      <c r="BB735" s="414"/>
      <c r="BC735" s="414">
        <v>31</v>
      </c>
      <c r="BD735" s="414"/>
      <c r="BE735" s="414"/>
      <c r="BF735" s="414"/>
      <c r="BG735" s="414">
        <v>13017</v>
      </c>
      <c r="BH735" s="414"/>
      <c r="BI735" s="414"/>
      <c r="BJ735" s="414"/>
      <c r="BK735" s="414"/>
      <c r="BL735" s="414"/>
      <c r="BM735" s="414"/>
      <c r="BN735" s="414"/>
      <c r="BO735" s="414">
        <v>69</v>
      </c>
      <c r="BP735" s="414"/>
      <c r="BQ735" s="414"/>
      <c r="BR735" s="414"/>
      <c r="BS735" s="414"/>
      <c r="BT735" s="414">
        <v>1725</v>
      </c>
      <c r="BU735" s="414"/>
      <c r="BV735" s="414"/>
      <c r="BW735" s="414"/>
      <c r="BX735" s="414"/>
      <c r="BY735" s="414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1:256" ht="15" customHeight="1">
      <c r="A736" s="333"/>
      <c r="B736" s="333"/>
      <c r="C736" s="333"/>
      <c r="D736" s="333"/>
      <c r="E736" s="333"/>
      <c r="F736" s="333"/>
      <c r="G736" s="333"/>
      <c r="H736" s="333"/>
      <c r="I736" s="333"/>
      <c r="J736" s="333"/>
      <c r="K736" s="333"/>
      <c r="L736" s="333"/>
      <c r="M736" s="333">
        <v>27.4</v>
      </c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 s="52" t="s">
        <v>790</v>
      </c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1:256" ht="15" customHeight="1">
      <c r="A737" s="333"/>
      <c r="B737" s="415"/>
      <c r="C737" s="415"/>
      <c r="D737" s="415"/>
      <c r="E737" s="415"/>
      <c r="F737" s="415"/>
      <c r="G737" s="415"/>
      <c r="H737" s="415"/>
      <c r="I737" s="415"/>
      <c r="J737" s="333"/>
      <c r="K737" s="333"/>
      <c r="L737" s="333"/>
      <c r="M737" s="333">
        <v>31.4</v>
      </c>
      <c r="N737" s="333"/>
      <c r="O737" s="333"/>
      <c r="P737" s="333"/>
      <c r="Q737" s="333"/>
      <c r="R737" s="333"/>
      <c r="S737" s="333"/>
      <c r="T737" s="333"/>
      <c r="U737" s="333"/>
      <c r="V737" s="333"/>
      <c r="W737" s="333"/>
      <c r="X737" s="333"/>
      <c r="Y737" s="333"/>
      <c r="Z737" s="333"/>
      <c r="AA737" s="333"/>
      <c r="AB737" s="333"/>
      <c r="AC737" s="333"/>
      <c r="AD737" s="333"/>
      <c r="AE737" s="333"/>
      <c r="AF737" s="333"/>
      <c r="AG737" s="333"/>
      <c r="AH737" s="333"/>
      <c r="AI737" s="333"/>
      <c r="AJ737" s="333"/>
      <c r="AK737" s="333"/>
      <c r="AL737" s="333"/>
      <c r="AM737" s="333"/>
      <c r="AN737" s="333"/>
      <c r="AO737" s="333"/>
      <c r="AP737" s="333"/>
      <c r="AQ737" s="333"/>
      <c r="AR737" s="333"/>
      <c r="AS737" s="333"/>
      <c r="AT737" s="333"/>
      <c r="AU737" s="333"/>
      <c r="AV737" s="333"/>
      <c r="AW737" s="333"/>
      <c r="AX737" s="333"/>
      <c r="AY737" s="333"/>
      <c r="AZ737" s="333"/>
      <c r="BA737" s="333"/>
      <c r="BB737" s="333"/>
      <c r="BC737" s="333"/>
      <c r="BD737" s="333"/>
      <c r="BE737" s="333"/>
      <c r="BF737" s="333"/>
      <c r="BG737" s="333"/>
      <c r="BH737" s="333"/>
      <c r="BI737" s="333"/>
      <c r="BJ737" s="333"/>
      <c r="BK737" s="333"/>
      <c r="BL737" s="333"/>
      <c r="BM737" s="333"/>
      <c r="BN737" s="333"/>
      <c r="BO737" s="333"/>
      <c r="BP737" s="333"/>
      <c r="BQ737" s="333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1:256" ht="15" customHeight="1">
      <c r="A738" s="4" t="s">
        <v>791</v>
      </c>
      <c r="B738" s="333"/>
      <c r="C738" s="333"/>
      <c r="D738" s="333"/>
      <c r="E738" s="333"/>
      <c r="F738" s="333"/>
      <c r="G738" s="333"/>
      <c r="H738" s="333"/>
      <c r="I738" s="333"/>
      <c r="J738" s="333"/>
      <c r="K738" s="333"/>
      <c r="L738" s="333"/>
      <c r="M738" s="333"/>
      <c r="N738" s="333"/>
      <c r="O738" s="333"/>
      <c r="P738" s="333"/>
      <c r="Q738" s="333"/>
      <c r="R738" s="333"/>
      <c r="S738" s="333"/>
      <c r="T738" s="333"/>
      <c r="U738" s="333"/>
      <c r="V738" s="333"/>
      <c r="W738" s="333"/>
      <c r="X738" s="333"/>
      <c r="Y738" s="333"/>
      <c r="Z738" s="333"/>
      <c r="AA738" s="333"/>
      <c r="AB738" s="333"/>
      <c r="AC738" s="333"/>
      <c r="AD738" s="333"/>
      <c r="AE738" s="333"/>
      <c r="AF738" s="333"/>
      <c r="AG738" s="333"/>
      <c r="AH738" s="333"/>
      <c r="AI738" s="333"/>
      <c r="AJ738" s="333"/>
      <c r="AK738" s="333"/>
      <c r="AL738" s="333"/>
      <c r="AM738" s="333"/>
      <c r="AN738" s="333"/>
      <c r="AO738" s="333"/>
      <c r="AP738" s="333"/>
      <c r="AQ738" s="333"/>
      <c r="AR738" s="333"/>
      <c r="AS738" s="333"/>
      <c r="AT738" s="333"/>
      <c r="AU738" s="333"/>
      <c r="AV738" s="333"/>
      <c r="AW738" s="333"/>
      <c r="AX738" s="333"/>
      <c r="AY738" s="333"/>
      <c r="AZ738" s="333"/>
      <c r="BA738"/>
      <c r="BB738" s="333"/>
      <c r="BC738" s="333"/>
      <c r="BD738" s="333"/>
      <c r="BE738" s="333"/>
      <c r="BF738" s="333"/>
      <c r="BG738" s="333"/>
      <c r="BH738" s="333"/>
      <c r="BI738" s="333"/>
      <c r="BJ738" s="333"/>
      <c r="BK738" s="333"/>
      <c r="BL738" s="333"/>
      <c r="BM738" s="333"/>
      <c r="BN738" s="333"/>
      <c r="BO738" s="333"/>
      <c r="BP738" s="333"/>
      <c r="BQ738"/>
      <c r="BR738"/>
      <c r="BS738"/>
      <c r="BT738"/>
      <c r="BU738"/>
      <c r="BV738"/>
      <c r="BW738"/>
      <c r="BX738" s="8"/>
      <c r="BY738" s="8" t="s">
        <v>792</v>
      </c>
      <c r="BZ738" s="8" t="s">
        <v>793</v>
      </c>
      <c r="CA738" s="8" t="s">
        <v>794</v>
      </c>
      <c r="CB738" s="8" t="s">
        <v>795</v>
      </c>
      <c r="CC738" s="8" t="s">
        <v>796</v>
      </c>
      <c r="CD738" s="8" t="s">
        <v>797</v>
      </c>
      <c r="CE738"/>
      <c r="CF738"/>
      <c r="CG738"/>
      <c r="CH738"/>
      <c r="CI738"/>
      <c r="CJ738"/>
      <c r="CK738"/>
      <c r="CL738"/>
      <c r="CM738"/>
      <c r="CN738"/>
      <c r="CO738"/>
      <c r="CP738"/>
      <c r="CQ738" s="416"/>
      <c r="CR738" s="416"/>
      <c r="CS738" s="416"/>
      <c r="CT738" s="416"/>
      <c r="CU738" s="416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1:256" ht="3.75" customHeight="1">
      <c r="A739"/>
      <c r="B739" s="333"/>
      <c r="C739" s="333"/>
      <c r="D739" s="333"/>
      <c r="E739" s="333"/>
      <c r="F739" s="333"/>
      <c r="G739" s="333"/>
      <c r="H739" s="333"/>
      <c r="I739" s="333"/>
      <c r="J739" s="333"/>
      <c r="K739" s="333"/>
      <c r="L739" s="333"/>
      <c r="M739" s="333">
        <v>34.9</v>
      </c>
      <c r="N739" s="333"/>
      <c r="O739" s="333"/>
      <c r="P739" s="333"/>
      <c r="Q739" s="333"/>
      <c r="R739" s="333"/>
      <c r="S739" s="333"/>
      <c r="T739" s="333"/>
      <c r="U739" s="333"/>
      <c r="V739" s="333">
        <v>17.5</v>
      </c>
      <c r="W739" s="333"/>
      <c r="X739" s="333"/>
      <c r="Y739" s="333"/>
      <c r="Z739" s="333"/>
      <c r="AA739" s="333"/>
      <c r="AB739" s="333"/>
      <c r="AC739" s="333"/>
      <c r="AD739" s="333"/>
      <c r="AE739" s="333"/>
      <c r="AF739" s="333"/>
      <c r="AG739" s="333"/>
      <c r="AH739" s="333"/>
      <c r="AI739" s="333"/>
      <c r="AJ739" s="333"/>
      <c r="AK739" s="333"/>
      <c r="AL739" s="333"/>
      <c r="AM739" s="333"/>
      <c r="AN739" s="333"/>
      <c r="AO739" s="333"/>
      <c r="AP739" s="333"/>
      <c r="AQ739" s="333"/>
      <c r="AR739" s="333"/>
      <c r="AS739" s="333"/>
      <c r="AT739" s="333"/>
      <c r="AU739" s="333"/>
      <c r="AV739" s="333"/>
      <c r="AW739" s="333"/>
      <c r="AX739" s="333"/>
      <c r="AY739" s="333"/>
      <c r="AZ739" s="333"/>
      <c r="BA739" s="333"/>
      <c r="BB739" s="333"/>
      <c r="BC739" s="333"/>
      <c r="BD739" s="333"/>
      <c r="BE739" s="333"/>
      <c r="BF739" s="333"/>
      <c r="BG739" s="333"/>
      <c r="BH739" s="333"/>
      <c r="BI739" s="333"/>
      <c r="BJ739" s="333"/>
      <c r="BK739" s="333"/>
      <c r="BL739" s="333"/>
      <c r="BM739" s="333"/>
      <c r="BN739" s="333"/>
      <c r="BO739" s="333"/>
      <c r="BP739" s="333"/>
      <c r="BQ739" s="333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 s="416"/>
      <c r="CR739" s="416"/>
      <c r="CS739" s="416"/>
      <c r="CT739" s="416"/>
      <c r="CU739" s="416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1:256" ht="15" customHeight="1">
      <c r="A740"/>
      <c r="B740" s="5" t="s">
        <v>12</v>
      </c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 t="s">
        <v>798</v>
      </c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 t="s">
        <v>799</v>
      </c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 t="s">
        <v>105</v>
      </c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 t="s">
        <v>800</v>
      </c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1:256" ht="15" customHeight="1">
      <c r="A741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 t="s">
        <v>801</v>
      </c>
      <c r="N741" s="5"/>
      <c r="O741" s="5"/>
      <c r="P741" s="5"/>
      <c r="Q741" s="5"/>
      <c r="R741" s="5"/>
      <c r="S741" s="5"/>
      <c r="T741" s="5"/>
      <c r="U741" s="5"/>
      <c r="V741" s="5" t="s">
        <v>802</v>
      </c>
      <c r="W741" s="5"/>
      <c r="X741" s="5"/>
      <c r="Y741" s="5"/>
      <c r="Z741" s="5"/>
      <c r="AA741" s="5"/>
      <c r="AB741" s="5"/>
      <c r="AC741" s="5"/>
      <c r="AD741" s="5"/>
      <c r="AE741" s="5" t="s">
        <v>801</v>
      </c>
      <c r="AF741" s="5"/>
      <c r="AG741" s="5"/>
      <c r="AH741" s="5"/>
      <c r="AI741" s="5"/>
      <c r="AJ741" s="5"/>
      <c r="AK741" s="5"/>
      <c r="AL741" s="5"/>
      <c r="AM741" s="5"/>
      <c r="AN741" s="5" t="s">
        <v>802</v>
      </c>
      <c r="AO741" s="5"/>
      <c r="AP741" s="5"/>
      <c r="AQ741" s="5"/>
      <c r="AR741" s="5"/>
      <c r="AS741" s="5"/>
      <c r="AT741" s="5"/>
      <c r="AU741" s="5"/>
      <c r="AV741" s="5"/>
      <c r="AW741" s="5" t="s">
        <v>801</v>
      </c>
      <c r="AX741" s="5"/>
      <c r="AY741" s="5"/>
      <c r="AZ741" s="5"/>
      <c r="BA741" s="5"/>
      <c r="BB741" s="5"/>
      <c r="BC741" s="5"/>
      <c r="BD741" s="5"/>
      <c r="BE741" s="5"/>
      <c r="BF741" s="5" t="s">
        <v>802</v>
      </c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330"/>
      <c r="CA741" s="330"/>
      <c r="CB741" s="330"/>
      <c r="CC741" s="330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1:256" ht="15" customHeight="1">
      <c r="A742"/>
      <c r="B742" s="5" t="s">
        <v>803</v>
      </c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417">
        <v>5</v>
      </c>
      <c r="N742" s="417"/>
      <c r="O742" s="417"/>
      <c r="P742" s="417"/>
      <c r="Q742" s="417"/>
      <c r="R742" s="417"/>
      <c r="S742" s="417"/>
      <c r="T742" s="417"/>
      <c r="U742" s="417"/>
      <c r="V742" s="417">
        <v>680</v>
      </c>
      <c r="W742" s="417"/>
      <c r="X742" s="417"/>
      <c r="Y742" s="417"/>
      <c r="Z742" s="417"/>
      <c r="AA742" s="417"/>
      <c r="AB742" s="417"/>
      <c r="AC742" s="417"/>
      <c r="AD742" s="417"/>
      <c r="AE742" s="417">
        <v>45</v>
      </c>
      <c r="AF742" s="417"/>
      <c r="AG742" s="417"/>
      <c r="AH742" s="417"/>
      <c r="AI742" s="417"/>
      <c r="AJ742" s="417"/>
      <c r="AK742" s="417"/>
      <c r="AL742" s="417"/>
      <c r="AM742" s="417"/>
      <c r="AN742" s="417">
        <v>200</v>
      </c>
      <c r="AO742" s="417"/>
      <c r="AP742" s="417"/>
      <c r="AQ742" s="417"/>
      <c r="AR742" s="417"/>
      <c r="AS742" s="417"/>
      <c r="AT742" s="417"/>
      <c r="AU742" s="417"/>
      <c r="AV742" s="417"/>
      <c r="AW742" s="417">
        <v>50</v>
      </c>
      <c r="AX742" s="417"/>
      <c r="AY742" s="417"/>
      <c r="AZ742" s="417"/>
      <c r="BA742" s="417"/>
      <c r="BB742" s="417"/>
      <c r="BC742" s="417"/>
      <c r="BD742" s="417"/>
      <c r="BE742" s="417"/>
      <c r="BF742" s="417">
        <v>880</v>
      </c>
      <c r="BG742" s="417"/>
      <c r="BH742" s="417"/>
      <c r="BI742" s="417"/>
      <c r="BJ742" s="417"/>
      <c r="BK742" s="417"/>
      <c r="BL742" s="417"/>
      <c r="BM742" s="417"/>
      <c r="BN742" s="417"/>
      <c r="BO742" s="417">
        <v>24</v>
      </c>
      <c r="BP742" s="417"/>
      <c r="BQ742" s="417"/>
      <c r="BR742" s="417"/>
      <c r="BS742" s="417"/>
      <c r="BT742" s="417"/>
      <c r="BU742" s="417"/>
      <c r="BV742" s="417"/>
      <c r="BW742" s="417"/>
      <c r="BX742" s="417"/>
      <c r="BY742" s="417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1:256" ht="15" customHeight="1">
      <c r="A743"/>
      <c r="B743" s="333"/>
      <c r="C743" s="333"/>
      <c r="D743" s="333"/>
      <c r="E743" s="333"/>
      <c r="F743" s="333"/>
      <c r="G743" s="333"/>
      <c r="H743" s="333"/>
      <c r="I743" s="333"/>
      <c r="J743" s="333"/>
      <c r="K743" s="333"/>
      <c r="L743" s="333"/>
      <c r="M743" s="333"/>
      <c r="N743" s="333"/>
      <c r="O743" s="333"/>
      <c r="P743" s="333"/>
      <c r="Q743" s="333"/>
      <c r="R743" s="333"/>
      <c r="S743" s="333"/>
      <c r="T743" s="333"/>
      <c r="U743" s="333"/>
      <c r="V743"/>
      <c r="W743"/>
      <c r="X743"/>
      <c r="Y743"/>
      <c r="Z743"/>
      <c r="AA743"/>
      <c r="AB743" s="333"/>
      <c r="AC743" s="333"/>
      <c r="AD743" s="333"/>
      <c r="AE743" s="333"/>
      <c r="AF743" s="333"/>
      <c r="AG743" s="333"/>
      <c r="AH743" s="333"/>
      <c r="AI743" s="333"/>
      <c r="AJ743" s="333"/>
      <c r="AK743" s="333"/>
      <c r="AL743" s="333"/>
      <c r="AM743" s="333"/>
      <c r="AN743" s="333"/>
      <c r="AO743" s="333"/>
      <c r="AP743" s="333"/>
      <c r="AQ743" s="333"/>
      <c r="AR743" s="333"/>
      <c r="AS743" s="333"/>
      <c r="AT743" s="333"/>
      <c r="AU743" s="333"/>
      <c r="AV743" s="333"/>
      <c r="AW743"/>
      <c r="AX743"/>
      <c r="AY743" s="333"/>
      <c r="AZ743" s="333"/>
      <c r="BA743" s="333"/>
      <c r="BB743" s="333"/>
      <c r="BC743" s="333"/>
      <c r="BD743" s="333"/>
      <c r="BE743" s="333"/>
      <c r="BF743" s="333"/>
      <c r="BG743" s="333"/>
      <c r="BH743" s="333"/>
      <c r="BI743" s="333"/>
      <c r="BJ743" s="333"/>
      <c r="BK743"/>
      <c r="BL743" s="333"/>
      <c r="BM743"/>
      <c r="BN743" s="333"/>
      <c r="BO743" s="333"/>
      <c r="BP743" s="333"/>
      <c r="BQ743" s="333"/>
      <c r="BR743"/>
      <c r="BS743"/>
      <c r="BT743"/>
      <c r="BU743"/>
      <c r="BV743"/>
      <c r="BW743"/>
      <c r="BX743"/>
      <c r="BY743" s="8" t="s">
        <v>790</v>
      </c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1:256" ht="15" customHeight="1">
      <c r="A744"/>
      <c r="B744" s="332"/>
      <c r="C744" s="332"/>
      <c r="D744" s="332"/>
      <c r="E744" s="332"/>
      <c r="F744" s="332"/>
      <c r="G744" s="332"/>
      <c r="H744" s="332"/>
      <c r="I744" s="418"/>
      <c r="J744" s="418"/>
      <c r="K744" s="418"/>
      <c r="L744" s="418"/>
      <c r="M744" s="418"/>
      <c r="N744" s="418"/>
      <c r="O744" s="418"/>
      <c r="P744" s="419"/>
      <c r="Q744" s="419"/>
      <c r="R744" s="419"/>
      <c r="S744" s="419"/>
      <c r="T744" s="419"/>
      <c r="U744" s="419"/>
      <c r="V744" s="419"/>
      <c r="W744" s="419"/>
      <c r="X744" s="419"/>
      <c r="Y744" s="419"/>
      <c r="Z744" s="419"/>
      <c r="AA744" s="419"/>
      <c r="AB744" s="419"/>
      <c r="AC744" s="419"/>
      <c r="AD744" s="419"/>
      <c r="AE744" s="419"/>
      <c r="AF744" s="419"/>
      <c r="AG744" s="419"/>
      <c r="AH744" s="419"/>
      <c r="AI744" s="419"/>
      <c r="AJ744" s="419"/>
      <c r="AK744" s="419"/>
      <c r="AL744" s="419"/>
      <c r="AM744" s="419"/>
      <c r="AN744" s="419"/>
      <c r="AO744" s="419"/>
      <c r="AP744" s="419"/>
      <c r="AQ744" s="419"/>
      <c r="AR744" s="419"/>
      <c r="AS744" s="419"/>
      <c r="AT744" s="419"/>
      <c r="AU744" s="419"/>
      <c r="AV744" s="419"/>
      <c r="AW744" s="419"/>
      <c r="AX744" s="419"/>
      <c r="AY744" s="419"/>
      <c r="AZ744" s="419"/>
      <c r="BA744" s="419"/>
      <c r="BB744" s="419"/>
      <c r="BC744" s="419"/>
      <c r="BD744" s="419"/>
      <c r="BE744" s="419"/>
      <c r="BF744" s="419"/>
      <c r="BG744" s="419"/>
      <c r="BH744" s="419"/>
      <c r="BI744" s="419"/>
      <c r="BJ744" s="419"/>
      <c r="BK744" s="419"/>
      <c r="BL744" s="419"/>
      <c r="BM744" s="419"/>
      <c r="BN744" s="419"/>
      <c r="BO744" s="419"/>
      <c r="BP744" s="419"/>
      <c r="BQ744" s="419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1:256" ht="15" customHeight="1">
      <c r="A745" s="4" t="s">
        <v>804</v>
      </c>
      <c r="B745" s="332"/>
      <c r="C745" s="332"/>
      <c r="D745" s="332"/>
      <c r="E745" s="332"/>
      <c r="F745" s="332"/>
      <c r="G745" s="332"/>
      <c r="H745" s="332"/>
      <c r="I745" s="332"/>
      <c r="J745" s="332"/>
      <c r="K745" s="418"/>
      <c r="L745" s="418"/>
      <c r="M745" s="418"/>
      <c r="N745" s="418"/>
      <c r="O745" s="418"/>
      <c r="P745" s="418"/>
      <c r="Q745" s="332"/>
      <c r="R745" s="332"/>
      <c r="S745" s="332"/>
      <c r="T745" s="332"/>
      <c r="U745" s="330"/>
      <c r="V745" s="330"/>
      <c r="W745" s="330"/>
      <c r="X745" s="330"/>
      <c r="Y745" s="330"/>
      <c r="Z745" s="330"/>
      <c r="AA745" s="330"/>
      <c r="AB745" s="330"/>
      <c r="AC745" s="330"/>
      <c r="AD745" s="330"/>
      <c r="AE745" s="330"/>
      <c r="AF745" s="330"/>
      <c r="AG745" s="330"/>
      <c r="AH745" s="330"/>
      <c r="AI745" s="332"/>
      <c r="AJ745" s="332"/>
      <c r="AK745" s="332"/>
      <c r="AL745" s="332"/>
      <c r="AM745" s="332"/>
      <c r="AN745" s="332"/>
      <c r="AO745" s="332"/>
      <c r="AP745" s="419"/>
      <c r="AQ745" s="419"/>
      <c r="AR745" s="419"/>
      <c r="AS745"/>
      <c r="AT745" s="419"/>
      <c r="AU745"/>
      <c r="AV745" s="419"/>
      <c r="AW745" s="419"/>
      <c r="AX745" s="419"/>
      <c r="AY745"/>
      <c r="AZ745" s="419"/>
      <c r="BA745" s="419"/>
      <c r="BB745" s="419"/>
      <c r="BC745" s="419"/>
      <c r="BD745" s="419"/>
      <c r="BE745" s="419"/>
      <c r="BF745" s="419"/>
      <c r="BG745" s="419"/>
      <c r="BH745" s="419"/>
      <c r="BI745" s="419"/>
      <c r="BJ745" s="419"/>
      <c r="BK745" s="419"/>
      <c r="BL745" s="419"/>
      <c r="BM745" s="419"/>
      <c r="BN745" s="419"/>
      <c r="BO745" s="419"/>
      <c r="BP745" s="419"/>
      <c r="BQ745" s="419"/>
      <c r="BR745"/>
      <c r="BS745"/>
      <c r="BT745"/>
      <c r="BU745"/>
      <c r="BV745"/>
      <c r="BW745"/>
      <c r="BX745"/>
      <c r="BY745" s="420" t="s">
        <v>805</v>
      </c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1:256" ht="4.5" customHeight="1">
      <c r="A746"/>
      <c r="B746" s="333"/>
      <c r="C746" s="333"/>
      <c r="D746" s="333"/>
      <c r="E746" s="333"/>
      <c r="F746" s="333"/>
      <c r="G746" s="333"/>
      <c r="H746" s="333"/>
      <c r="I746" s="333"/>
      <c r="J746" s="333"/>
      <c r="K746" s="333"/>
      <c r="L746" s="333"/>
      <c r="M746" s="333"/>
      <c r="N746" s="333"/>
      <c r="O746" s="333"/>
      <c r="P746" s="333"/>
      <c r="Q746" s="333"/>
      <c r="R746" s="333"/>
      <c r="S746" s="333"/>
      <c r="T746" s="333"/>
      <c r="U746" s="333"/>
      <c r="V746" s="333"/>
      <c r="W746" s="333"/>
      <c r="X746" s="333"/>
      <c r="Y746" s="333"/>
      <c r="Z746" s="333"/>
      <c r="AA746" s="333"/>
      <c r="AB746" s="333"/>
      <c r="AC746" s="333"/>
      <c r="AD746" s="333"/>
      <c r="AE746" s="333"/>
      <c r="AF746" s="333"/>
      <c r="AG746" s="333"/>
      <c r="AH746" s="333"/>
      <c r="AI746" s="333"/>
      <c r="AJ746" s="333"/>
      <c r="AK746" s="333"/>
      <c r="AL746" s="333"/>
      <c r="AM746" s="333"/>
      <c r="AN746" s="333"/>
      <c r="AO746" s="333"/>
      <c r="AP746" s="333"/>
      <c r="AQ746" s="333"/>
      <c r="AR746" s="333"/>
      <c r="AS746" s="333"/>
      <c r="AT746" s="333"/>
      <c r="AU746" s="333"/>
      <c r="AV746" s="333"/>
      <c r="AW746" s="333"/>
      <c r="AX746" s="333"/>
      <c r="AY746" s="333"/>
      <c r="AZ746" s="333"/>
      <c r="BA746" s="333"/>
      <c r="BB746" s="333"/>
      <c r="BC746" s="333"/>
      <c r="BD746" s="333"/>
      <c r="BE746" s="333"/>
      <c r="BF746" s="333"/>
      <c r="BG746" s="333"/>
      <c r="BH746" s="333"/>
      <c r="BI746" s="333"/>
      <c r="BJ746" s="333"/>
      <c r="BK746" s="333"/>
      <c r="BL746" s="333"/>
      <c r="BM746" s="333"/>
      <c r="BN746" s="333"/>
      <c r="BO746" s="333"/>
      <c r="BP746" s="333"/>
      <c r="BQ746" s="333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2:165" s="416" customFormat="1" ht="15" customHeight="1">
      <c r="B747" s="275" t="s">
        <v>275</v>
      </c>
      <c r="C747" s="275"/>
      <c r="D747" s="275"/>
      <c r="E747" s="275"/>
      <c r="F747" s="393" t="s">
        <v>61</v>
      </c>
      <c r="G747" s="393"/>
      <c r="H747" s="393"/>
      <c r="I747" s="393"/>
      <c r="J747" s="393"/>
      <c r="K747" s="393"/>
      <c r="L747" s="346" t="s">
        <v>806</v>
      </c>
      <c r="M747" s="346"/>
      <c r="N747" s="346"/>
      <c r="O747" s="346"/>
      <c r="P747" s="346"/>
      <c r="Q747" s="346"/>
      <c r="R747" s="344" t="s">
        <v>807</v>
      </c>
      <c r="S747" s="344"/>
      <c r="T747" s="344"/>
      <c r="U747" s="344"/>
      <c r="V747" s="344"/>
      <c r="W747" s="344"/>
      <c r="X747" s="344" t="s">
        <v>808</v>
      </c>
      <c r="Y747" s="344"/>
      <c r="Z747" s="344"/>
      <c r="AA747" s="344"/>
      <c r="AB747" s="344"/>
      <c r="AC747" s="344"/>
      <c r="AD747" s="344" t="s">
        <v>809</v>
      </c>
      <c r="AE747" s="344"/>
      <c r="AF747" s="344"/>
      <c r="AG747" s="344"/>
      <c r="AH747" s="344"/>
      <c r="AI747" s="344"/>
      <c r="AJ747" s="421" t="s">
        <v>810</v>
      </c>
      <c r="AK747" s="421"/>
      <c r="AL747" s="421"/>
      <c r="AM747" s="421"/>
      <c r="AN747" s="421"/>
      <c r="AO747" s="421"/>
      <c r="AP747" s="275" t="s">
        <v>811</v>
      </c>
      <c r="AQ747" s="275"/>
      <c r="AR747" s="275"/>
      <c r="AS747" s="275"/>
      <c r="AT747" s="275"/>
      <c r="AU747" s="275"/>
      <c r="AV747" s="344" t="s">
        <v>812</v>
      </c>
      <c r="AW747" s="344"/>
      <c r="AX747" s="344"/>
      <c r="AY747" s="344"/>
      <c r="AZ747" s="344"/>
      <c r="BA747" s="344"/>
      <c r="BB747" s="344" t="s">
        <v>813</v>
      </c>
      <c r="BC747" s="344"/>
      <c r="BD747" s="344"/>
      <c r="BE747" s="344"/>
      <c r="BF747" s="344"/>
      <c r="BG747" s="344"/>
      <c r="BH747" s="344" t="s">
        <v>814</v>
      </c>
      <c r="BI747" s="344"/>
      <c r="BJ747" s="344"/>
      <c r="BK747" s="344"/>
      <c r="BL747" s="344"/>
      <c r="BM747" s="344"/>
      <c r="BN747" s="275" t="s">
        <v>815</v>
      </c>
      <c r="BO747" s="275"/>
      <c r="BP747" s="275"/>
      <c r="BQ747" s="275"/>
      <c r="BR747" s="275"/>
      <c r="BS747" s="275"/>
      <c r="BT747" s="344" t="s">
        <v>31</v>
      </c>
      <c r="BU747" s="344"/>
      <c r="BV747" s="344"/>
      <c r="BW747" s="344"/>
      <c r="BX747" s="344"/>
      <c r="BY747" s="34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</row>
    <row r="748" spans="2:165" s="416" customFormat="1" ht="15" customHeight="1">
      <c r="B748" s="275"/>
      <c r="C748" s="275"/>
      <c r="D748" s="275"/>
      <c r="E748" s="275"/>
      <c r="F748" s="393"/>
      <c r="G748" s="393"/>
      <c r="H748" s="393"/>
      <c r="I748" s="393"/>
      <c r="J748" s="393"/>
      <c r="K748" s="393"/>
      <c r="L748" s="346"/>
      <c r="M748" s="346"/>
      <c r="N748" s="346"/>
      <c r="O748" s="346"/>
      <c r="P748" s="346"/>
      <c r="Q748" s="346"/>
      <c r="R748" s="344"/>
      <c r="S748" s="344"/>
      <c r="T748" s="344"/>
      <c r="U748" s="344"/>
      <c r="V748" s="344"/>
      <c r="W748" s="344"/>
      <c r="X748" s="344"/>
      <c r="Y748" s="344"/>
      <c r="Z748" s="344"/>
      <c r="AA748" s="344"/>
      <c r="AB748" s="344"/>
      <c r="AC748" s="344"/>
      <c r="AD748" s="344"/>
      <c r="AE748" s="344"/>
      <c r="AF748" s="344"/>
      <c r="AG748" s="344"/>
      <c r="AH748" s="344"/>
      <c r="AI748" s="344"/>
      <c r="AJ748" s="421"/>
      <c r="AK748" s="421"/>
      <c r="AL748" s="421"/>
      <c r="AM748" s="421"/>
      <c r="AN748" s="421"/>
      <c r="AO748" s="421"/>
      <c r="AP748" s="275"/>
      <c r="AQ748" s="275"/>
      <c r="AR748" s="275"/>
      <c r="AS748" s="275"/>
      <c r="AT748" s="275"/>
      <c r="AU748" s="275"/>
      <c r="AV748" s="344"/>
      <c r="AW748" s="344"/>
      <c r="AX748" s="344"/>
      <c r="AY748" s="344"/>
      <c r="AZ748" s="344"/>
      <c r="BA748" s="344"/>
      <c r="BB748" s="344"/>
      <c r="BC748" s="344"/>
      <c r="BD748" s="344"/>
      <c r="BE748" s="344"/>
      <c r="BF748" s="344"/>
      <c r="BG748" s="344"/>
      <c r="BH748" s="344"/>
      <c r="BI748" s="344"/>
      <c r="BJ748" s="344"/>
      <c r="BK748" s="344"/>
      <c r="BL748" s="344"/>
      <c r="BM748" s="344"/>
      <c r="BN748" s="275"/>
      <c r="BO748" s="275"/>
      <c r="BP748" s="275"/>
      <c r="BQ748" s="275"/>
      <c r="BR748" s="275"/>
      <c r="BS748" s="275"/>
      <c r="BT748" s="344"/>
      <c r="BU748" s="344"/>
      <c r="BV748" s="344"/>
      <c r="BW748" s="344"/>
      <c r="BX748" s="344"/>
      <c r="BY748" s="34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</row>
    <row r="749" spans="2:77" s="4" customFormat="1" ht="15" customHeight="1">
      <c r="B749" s="12" t="s">
        <v>62</v>
      </c>
      <c r="C749" s="12"/>
      <c r="D749" s="12"/>
      <c r="E749" s="12"/>
      <c r="F749" s="422">
        <f aca="true" t="shared" si="82" ref="F749:F751">SUM(L749:BY749)</f>
        <v>281</v>
      </c>
      <c r="G749" s="422"/>
      <c r="H749" s="422"/>
      <c r="I749" s="422"/>
      <c r="J749" s="422"/>
      <c r="K749" s="422"/>
      <c r="L749" s="423">
        <v>27</v>
      </c>
      <c r="M749" s="423"/>
      <c r="N749" s="423"/>
      <c r="O749" s="423"/>
      <c r="P749" s="423"/>
      <c r="Q749" s="423"/>
      <c r="R749" s="424">
        <v>85</v>
      </c>
      <c r="S749" s="424"/>
      <c r="T749" s="424"/>
      <c r="U749" s="424"/>
      <c r="V749" s="424"/>
      <c r="W749" s="424"/>
      <c r="X749" s="424">
        <v>38</v>
      </c>
      <c r="Y749" s="424"/>
      <c r="Z749" s="424"/>
      <c r="AA749" s="424"/>
      <c r="AB749" s="424"/>
      <c r="AC749" s="424"/>
      <c r="AD749" s="424">
        <v>8</v>
      </c>
      <c r="AE749" s="424"/>
      <c r="AF749" s="424"/>
      <c r="AG749" s="424"/>
      <c r="AH749" s="424"/>
      <c r="AI749" s="424"/>
      <c r="AJ749" s="424">
        <v>30</v>
      </c>
      <c r="AK749" s="424"/>
      <c r="AL749" s="424"/>
      <c r="AM749" s="424"/>
      <c r="AN749" s="424"/>
      <c r="AO749" s="424"/>
      <c r="AP749" s="424">
        <v>5</v>
      </c>
      <c r="AQ749" s="424"/>
      <c r="AR749" s="424"/>
      <c r="AS749" s="424"/>
      <c r="AT749" s="424"/>
      <c r="AU749" s="424"/>
      <c r="AV749" s="424">
        <v>4</v>
      </c>
      <c r="AW749" s="424"/>
      <c r="AX749" s="424"/>
      <c r="AY749" s="424"/>
      <c r="AZ749" s="424"/>
      <c r="BA749" s="424"/>
      <c r="BB749" s="424">
        <v>7</v>
      </c>
      <c r="BC749" s="424"/>
      <c r="BD749" s="424"/>
      <c r="BE749" s="424"/>
      <c r="BF749" s="424"/>
      <c r="BG749" s="424"/>
      <c r="BH749" s="424">
        <v>1</v>
      </c>
      <c r="BI749" s="424"/>
      <c r="BJ749" s="424"/>
      <c r="BK749" s="424"/>
      <c r="BL749" s="424"/>
      <c r="BM749" s="424"/>
      <c r="BN749" s="424">
        <v>3</v>
      </c>
      <c r="BO749" s="424"/>
      <c r="BP749" s="424"/>
      <c r="BQ749" s="424"/>
      <c r="BR749" s="424"/>
      <c r="BS749" s="424"/>
      <c r="BT749" s="424">
        <v>73</v>
      </c>
      <c r="BU749" s="424"/>
      <c r="BV749" s="424"/>
      <c r="BW749" s="424"/>
      <c r="BX749" s="424"/>
      <c r="BY749" s="424"/>
    </row>
    <row r="750" spans="2:77" s="4" customFormat="1" ht="15" customHeight="1">
      <c r="B750" s="16" t="s">
        <v>63</v>
      </c>
      <c r="C750" s="16"/>
      <c r="D750" s="16"/>
      <c r="E750" s="16"/>
      <c r="F750" s="425">
        <f t="shared" si="82"/>
        <v>321</v>
      </c>
      <c r="G750" s="425"/>
      <c r="H750" s="425"/>
      <c r="I750" s="425"/>
      <c r="J750" s="425"/>
      <c r="K750" s="425"/>
      <c r="L750" s="426">
        <v>35</v>
      </c>
      <c r="M750" s="426"/>
      <c r="N750" s="426"/>
      <c r="O750" s="426"/>
      <c r="P750" s="426"/>
      <c r="Q750" s="426"/>
      <c r="R750" s="427">
        <v>72</v>
      </c>
      <c r="S750" s="427"/>
      <c r="T750" s="427"/>
      <c r="U750" s="427"/>
      <c r="V750" s="427"/>
      <c r="W750" s="427"/>
      <c r="X750" s="427">
        <v>53</v>
      </c>
      <c r="Y750" s="427"/>
      <c r="Z750" s="427"/>
      <c r="AA750" s="427"/>
      <c r="AB750" s="427"/>
      <c r="AC750" s="427"/>
      <c r="AD750" s="427">
        <v>7</v>
      </c>
      <c r="AE750" s="427"/>
      <c r="AF750" s="427"/>
      <c r="AG750" s="427"/>
      <c r="AH750" s="427"/>
      <c r="AI750" s="427"/>
      <c r="AJ750" s="427">
        <v>37</v>
      </c>
      <c r="AK750" s="427"/>
      <c r="AL750" s="427"/>
      <c r="AM750" s="427"/>
      <c r="AN750" s="427"/>
      <c r="AO750" s="427"/>
      <c r="AP750" s="427">
        <v>17</v>
      </c>
      <c r="AQ750" s="427"/>
      <c r="AR750" s="427"/>
      <c r="AS750" s="427"/>
      <c r="AT750" s="427"/>
      <c r="AU750" s="427"/>
      <c r="AV750" s="427">
        <v>5</v>
      </c>
      <c r="AW750" s="427"/>
      <c r="AX750" s="427"/>
      <c r="AY750" s="427"/>
      <c r="AZ750" s="427"/>
      <c r="BA750" s="427"/>
      <c r="BB750" s="427">
        <v>2</v>
      </c>
      <c r="BC750" s="427"/>
      <c r="BD750" s="427"/>
      <c r="BE750" s="427"/>
      <c r="BF750" s="427"/>
      <c r="BG750" s="427"/>
      <c r="BH750" s="427">
        <v>2</v>
      </c>
      <c r="BI750" s="427"/>
      <c r="BJ750" s="427"/>
      <c r="BK750" s="427"/>
      <c r="BL750" s="427"/>
      <c r="BM750" s="427"/>
      <c r="BN750" s="427">
        <v>2</v>
      </c>
      <c r="BO750" s="427"/>
      <c r="BP750" s="427"/>
      <c r="BQ750" s="427"/>
      <c r="BR750" s="427"/>
      <c r="BS750" s="427"/>
      <c r="BT750" s="427">
        <v>89</v>
      </c>
      <c r="BU750" s="427"/>
      <c r="BV750" s="427"/>
      <c r="BW750" s="427"/>
      <c r="BX750" s="427"/>
      <c r="BY750" s="427"/>
    </row>
    <row r="751" spans="2:77" s="4" customFormat="1" ht="15" customHeight="1">
      <c r="B751" s="5" t="s">
        <v>128</v>
      </c>
      <c r="C751" s="5"/>
      <c r="D751" s="5"/>
      <c r="E751" s="5"/>
      <c r="F751" s="428">
        <f t="shared" si="82"/>
        <v>602</v>
      </c>
      <c r="G751" s="428"/>
      <c r="H751" s="428"/>
      <c r="I751" s="428"/>
      <c r="J751" s="428"/>
      <c r="K751" s="428"/>
      <c r="L751" s="429">
        <f>SUM(L749:Q750)</f>
        <v>62</v>
      </c>
      <c r="M751" s="429"/>
      <c r="N751" s="429"/>
      <c r="O751" s="429"/>
      <c r="P751" s="429"/>
      <c r="Q751" s="429"/>
      <c r="R751" s="429">
        <f>SUM(R749:W750)</f>
        <v>157</v>
      </c>
      <c r="S751" s="429"/>
      <c r="T751" s="429"/>
      <c r="U751" s="429"/>
      <c r="V751" s="429"/>
      <c r="W751" s="429"/>
      <c r="X751" s="429">
        <f>SUM(X749:AC750)</f>
        <v>91</v>
      </c>
      <c r="Y751" s="429"/>
      <c r="Z751" s="429"/>
      <c r="AA751" s="429"/>
      <c r="AB751" s="429"/>
      <c r="AC751" s="429"/>
      <c r="AD751" s="429">
        <f>SUM(AD749:AI750)</f>
        <v>15</v>
      </c>
      <c r="AE751" s="429"/>
      <c r="AF751" s="429"/>
      <c r="AG751" s="429"/>
      <c r="AH751" s="429"/>
      <c r="AI751" s="429"/>
      <c r="AJ751" s="429">
        <f>SUM(AJ749:AO750)</f>
        <v>67</v>
      </c>
      <c r="AK751" s="429"/>
      <c r="AL751" s="429"/>
      <c r="AM751" s="429"/>
      <c r="AN751" s="429"/>
      <c r="AO751" s="429"/>
      <c r="AP751" s="429">
        <f>SUM(AP749:AU750)</f>
        <v>22</v>
      </c>
      <c r="AQ751" s="429"/>
      <c r="AR751" s="429"/>
      <c r="AS751" s="429"/>
      <c r="AT751" s="429"/>
      <c r="AU751" s="429"/>
      <c r="AV751" s="429">
        <f>SUM(AV749:BA750)</f>
        <v>9</v>
      </c>
      <c r="AW751" s="429"/>
      <c r="AX751" s="429"/>
      <c r="AY751" s="429"/>
      <c r="AZ751" s="429"/>
      <c r="BA751" s="429"/>
      <c r="BB751" s="429">
        <f>SUM(BB749:BG750)</f>
        <v>9</v>
      </c>
      <c r="BC751" s="429"/>
      <c r="BD751" s="429"/>
      <c r="BE751" s="429"/>
      <c r="BF751" s="429"/>
      <c r="BG751" s="429"/>
      <c r="BH751" s="429">
        <f>SUM(BH749:BM750)</f>
        <v>3</v>
      </c>
      <c r="BI751" s="429"/>
      <c r="BJ751" s="429"/>
      <c r="BK751" s="429"/>
      <c r="BL751" s="429"/>
      <c r="BM751" s="429"/>
      <c r="BN751" s="429">
        <f>SUM(BN749:BS750)</f>
        <v>5</v>
      </c>
      <c r="BO751" s="429"/>
      <c r="BP751" s="429"/>
      <c r="BQ751" s="429"/>
      <c r="BR751" s="429"/>
      <c r="BS751" s="429"/>
      <c r="BT751" s="429">
        <f>SUM(BT749:BY750)</f>
        <v>162</v>
      </c>
      <c r="BU751" s="429"/>
      <c r="BV751" s="429"/>
      <c r="BW751" s="429"/>
      <c r="BX751" s="429"/>
      <c r="BY751" s="429"/>
    </row>
    <row r="752" spans="2:77" s="4" customFormat="1" ht="15" customHeight="1">
      <c r="B752" s="333"/>
      <c r="C752" s="333"/>
      <c r="D752" s="333"/>
      <c r="E752" s="333"/>
      <c r="F752" s="333"/>
      <c r="G752" s="333"/>
      <c r="H752" s="333"/>
      <c r="I752" s="333"/>
      <c r="J752" s="333"/>
      <c r="K752" s="333"/>
      <c r="L752" s="333"/>
      <c r="M752" s="333"/>
      <c r="N752" s="333"/>
      <c r="O752" s="333"/>
      <c r="P752" s="333"/>
      <c r="Q752" s="333"/>
      <c r="R752" s="333"/>
      <c r="S752" s="333"/>
      <c r="T752" s="333"/>
      <c r="U752" s="333"/>
      <c r="V752" s="333"/>
      <c r="W752" s="333"/>
      <c r="X752" s="333"/>
      <c r="Y752" s="333"/>
      <c r="Z752" s="333"/>
      <c r="AA752" s="333"/>
      <c r="AB752" s="333"/>
      <c r="AC752" s="333"/>
      <c r="AD752" s="333"/>
      <c r="AE752" s="333"/>
      <c r="AF752" s="333"/>
      <c r="AG752" s="333"/>
      <c r="AH752" s="333"/>
      <c r="AI752" s="333"/>
      <c r="AJ752" s="333"/>
      <c r="AK752" s="333"/>
      <c r="AL752" s="333"/>
      <c r="AM752" s="333"/>
      <c r="AN752" s="333"/>
      <c r="AO752" s="333"/>
      <c r="AP752"/>
      <c r="AQ752" s="333"/>
      <c r="AR752" s="333"/>
      <c r="AS752" s="333"/>
      <c r="AT752" s="333"/>
      <c r="AU752" s="333"/>
      <c r="AV752" s="333"/>
      <c r="AW752" s="333"/>
      <c r="AX752" s="333"/>
      <c r="AY752"/>
      <c r="AZ752" s="333"/>
      <c r="BA752" s="333"/>
      <c r="BB752" s="333"/>
      <c r="BC752" s="333"/>
      <c r="BD752" s="333"/>
      <c r="BE752" s="333"/>
      <c r="BF752" s="333"/>
      <c r="BG752" s="333"/>
      <c r="BH752" s="333"/>
      <c r="BI752" s="333"/>
      <c r="BJ752" s="333"/>
      <c r="BK752"/>
      <c r="BL752" s="333"/>
      <c r="BM752" s="333"/>
      <c r="BN752" s="333"/>
      <c r="BO752" s="333"/>
      <c r="BP752" s="333"/>
      <c r="BQ752" s="333"/>
      <c r="BR752"/>
      <c r="BS752"/>
      <c r="BT752"/>
      <c r="BU752"/>
      <c r="BV752"/>
      <c r="BW752"/>
      <c r="BX752"/>
      <c r="BY752" s="8" t="s">
        <v>790</v>
      </c>
    </row>
    <row r="753" spans="2:77" s="4" customFormat="1" ht="15" customHeight="1">
      <c r="B753" s="333"/>
      <c r="C753" s="333"/>
      <c r="D753" s="333"/>
      <c r="E753" s="333"/>
      <c r="F753" s="333"/>
      <c r="G753" s="333"/>
      <c r="H753" s="333"/>
      <c r="I753" s="333"/>
      <c r="J753" s="333"/>
      <c r="K753" s="333"/>
      <c r="L753" s="333"/>
      <c r="M753" s="333"/>
      <c r="N753" s="333"/>
      <c r="O753" s="333"/>
      <c r="P753" s="333"/>
      <c r="Q753" s="333"/>
      <c r="R753" s="333"/>
      <c r="S753" s="333"/>
      <c r="T753" s="333"/>
      <c r="U753" s="333"/>
      <c r="V753" s="333"/>
      <c r="W753" s="333"/>
      <c r="X753" s="333"/>
      <c r="Y753" s="333"/>
      <c r="Z753" s="333"/>
      <c r="AA753" s="333"/>
      <c r="AB753" s="333"/>
      <c r="AC753" s="333"/>
      <c r="AD753" s="333"/>
      <c r="AE753" s="333"/>
      <c r="AF753" s="333"/>
      <c r="AG753" s="333"/>
      <c r="AH753" s="333"/>
      <c r="AI753" s="333"/>
      <c r="AJ753" s="333"/>
      <c r="AK753" s="333"/>
      <c r="AL753" s="333"/>
      <c r="AM753" s="333"/>
      <c r="AN753" s="333"/>
      <c r="AO753" s="333"/>
      <c r="AP753" s="333"/>
      <c r="AQ753" s="333"/>
      <c r="AR753" s="333"/>
      <c r="AS753" s="333"/>
      <c r="AT753" s="333"/>
      <c r="AU753" s="333"/>
      <c r="AV753" s="333"/>
      <c r="AW753" s="333"/>
      <c r="AX753" s="333"/>
      <c r="AY753" s="333"/>
      <c r="AZ753" s="333"/>
      <c r="BA753" s="333"/>
      <c r="BB753" s="333"/>
      <c r="BC753" s="333"/>
      <c r="BD753" s="333"/>
      <c r="BE753" s="333"/>
      <c r="BF753" s="333"/>
      <c r="BG753" s="333"/>
      <c r="BH753" s="333"/>
      <c r="BI753" s="333"/>
      <c r="BJ753" s="333"/>
      <c r="BK753" s="333"/>
      <c r="BL753" s="333"/>
      <c r="BM753" s="333"/>
      <c r="BN753" s="333"/>
      <c r="BO753" s="333"/>
      <c r="BP753" s="333"/>
      <c r="BQ753" s="333"/>
      <c r="BR753"/>
      <c r="BS753"/>
      <c r="BT753"/>
      <c r="BU753"/>
      <c r="BV753"/>
      <c r="BW753"/>
      <c r="BX753"/>
      <c r="BY753"/>
    </row>
    <row r="754" spans="1:77" s="4" customFormat="1" ht="15" customHeight="1">
      <c r="A754" s="4" t="s">
        <v>816</v>
      </c>
      <c r="B754" s="333"/>
      <c r="C754" s="333"/>
      <c r="D754" s="333"/>
      <c r="E754" s="333"/>
      <c r="F754" s="333"/>
      <c r="G754" s="333"/>
      <c r="H754" s="333"/>
      <c r="I754" s="333"/>
      <c r="J754" s="333"/>
      <c r="K754" s="333"/>
      <c r="L754" s="333"/>
      <c r="M754" s="333"/>
      <c r="N754" s="333"/>
      <c r="O754" s="333"/>
      <c r="P754" s="333"/>
      <c r="Q754" s="333"/>
      <c r="R754" s="333"/>
      <c r="S754" s="333"/>
      <c r="T754" s="333"/>
      <c r="U754" s="333"/>
      <c r="V754" s="333"/>
      <c r="W754" s="333"/>
      <c r="X754" s="333"/>
      <c r="Y754" s="333"/>
      <c r="Z754" s="333"/>
      <c r="AA754" s="333"/>
      <c r="AB754" s="333"/>
      <c r="AC754" s="333"/>
      <c r="AD754" s="333"/>
      <c r="AE754" s="333"/>
      <c r="AF754" s="333"/>
      <c r="AG754" s="333"/>
      <c r="AH754" s="333"/>
      <c r="AI754" s="333"/>
      <c r="AJ754" s="333"/>
      <c r="AK754" s="333"/>
      <c r="AL754" s="333"/>
      <c r="AM754" s="333"/>
      <c r="AN754" s="333"/>
      <c r="AO754" s="333"/>
      <c r="AP754" s="333"/>
      <c r="AQ754" s="333"/>
      <c r="AR754" s="333"/>
      <c r="AS754" s="333"/>
      <c r="AT754"/>
      <c r="AU754" s="333"/>
      <c r="AV754" s="333"/>
      <c r="AW754"/>
      <c r="AX754" s="333"/>
      <c r="AY754" s="333"/>
      <c r="AZ754"/>
      <c r="BA754" s="333"/>
      <c r="BB754" s="333"/>
      <c r="BC754" s="333"/>
      <c r="BD754" s="333"/>
      <c r="BE754" s="333"/>
      <c r="BF754" s="333"/>
      <c r="BG754" s="333"/>
      <c r="BH754" s="333"/>
      <c r="BI754" s="333"/>
      <c r="BJ754" s="333"/>
      <c r="BK754" s="333"/>
      <c r="BL754" s="333"/>
      <c r="BM754" s="333"/>
      <c r="BN754" s="333"/>
      <c r="BO754" s="333"/>
      <c r="BP754" s="333"/>
      <c r="BQ754" s="333"/>
      <c r="BR754"/>
      <c r="BS754"/>
      <c r="BT754"/>
      <c r="BU754"/>
      <c r="BV754"/>
      <c r="BW754"/>
      <c r="BX754"/>
      <c r="BY754" s="8" t="s">
        <v>817</v>
      </c>
    </row>
    <row r="755" spans="1:77" s="4" customFormat="1" ht="3.75" customHeight="1">
      <c r="A755"/>
      <c r="B755" s="333"/>
      <c r="C755" s="333"/>
      <c r="D755" s="333"/>
      <c r="E755" s="333"/>
      <c r="F755" s="333"/>
      <c r="G755" s="333"/>
      <c r="H755" s="333"/>
      <c r="I755" s="333"/>
      <c r="J755" s="333"/>
      <c r="K755" s="333"/>
      <c r="L755" s="333"/>
      <c r="M755" s="333"/>
      <c r="N755" s="333"/>
      <c r="O755" s="333"/>
      <c r="P755" s="333"/>
      <c r="Q755" s="333"/>
      <c r="R755" s="333"/>
      <c r="S755" s="333"/>
      <c r="T755" s="333"/>
      <c r="U755" s="333"/>
      <c r="V755" s="333"/>
      <c r="W755" s="333"/>
      <c r="X755" s="333"/>
      <c r="Y755" s="333"/>
      <c r="Z755" s="333"/>
      <c r="AA755" s="333"/>
      <c r="AB755" s="333"/>
      <c r="AC755" s="333"/>
      <c r="AD755" s="333"/>
      <c r="AE755" s="333"/>
      <c r="AF755" s="333"/>
      <c r="AG755" s="333"/>
      <c r="AH755" s="333"/>
      <c r="AI755" s="333"/>
      <c r="AJ755" s="333"/>
      <c r="AK755" s="333"/>
      <c r="AL755" s="333"/>
      <c r="AM755" s="333"/>
      <c r="AN755" s="333"/>
      <c r="AO755" s="333"/>
      <c r="AP755" s="333"/>
      <c r="AQ755" s="333"/>
      <c r="AR755" s="333"/>
      <c r="AS755" s="333"/>
      <c r="AT755" s="333"/>
      <c r="AU755" s="333"/>
      <c r="AV755" s="333"/>
      <c r="AW755" s="333"/>
      <c r="AX755" s="333"/>
      <c r="AY755" s="333"/>
      <c r="AZ755" s="333"/>
      <c r="BA755" s="333"/>
      <c r="BB755" s="333"/>
      <c r="BC755" s="333"/>
      <c r="BD755" s="333"/>
      <c r="BE755" s="333"/>
      <c r="BF755" s="333"/>
      <c r="BG755" s="333"/>
      <c r="BH755" s="333"/>
      <c r="BI755" s="333"/>
      <c r="BJ755" s="333"/>
      <c r="BK755" s="333"/>
      <c r="BL755" s="333"/>
      <c r="BM755" s="333"/>
      <c r="BN755" s="333"/>
      <c r="BO755" s="333"/>
      <c r="BP755" s="333"/>
      <c r="BQ755" s="333"/>
      <c r="BR755"/>
      <c r="BS755"/>
      <c r="BT755"/>
      <c r="BU755"/>
      <c r="BV755"/>
      <c r="BW755"/>
      <c r="BX755"/>
      <c r="BY755"/>
    </row>
    <row r="756" spans="1:77" s="4" customFormat="1" ht="15" customHeight="1">
      <c r="A756"/>
      <c r="B756" s="5" t="s">
        <v>12</v>
      </c>
      <c r="C756" s="5"/>
      <c r="D756" s="5"/>
      <c r="E756" s="5"/>
      <c r="F756" s="5"/>
      <c r="G756" s="5"/>
      <c r="H756" s="5"/>
      <c r="I756" s="5"/>
      <c r="J756" s="5"/>
      <c r="K756" s="5"/>
      <c r="L756" s="10" t="s">
        <v>96</v>
      </c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23" t="s">
        <v>818</v>
      </c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5" t="s">
        <v>819</v>
      </c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 t="s">
        <v>820</v>
      </c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 t="s">
        <v>821</v>
      </c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 t="s">
        <v>822</v>
      </c>
      <c r="BP756" s="5"/>
      <c r="BQ756" s="5"/>
      <c r="BR756" s="5"/>
      <c r="BS756" s="5"/>
      <c r="BT756" s="5"/>
      <c r="BU756" s="5"/>
      <c r="BV756" s="5"/>
      <c r="BW756" s="5"/>
      <c r="BX756" s="5"/>
      <c r="BY756" s="5"/>
    </row>
    <row r="757" spans="1:77" s="4" customFormat="1" ht="15" customHeight="1">
      <c r="A757"/>
      <c r="B757" s="12" t="s">
        <v>823</v>
      </c>
      <c r="C757" s="12"/>
      <c r="D757" s="12"/>
      <c r="E757" s="12"/>
      <c r="F757" s="12"/>
      <c r="G757" s="12"/>
      <c r="H757" s="12"/>
      <c r="I757" s="12"/>
      <c r="J757" s="12"/>
      <c r="K757" s="12"/>
      <c r="L757" s="395">
        <v>15147</v>
      </c>
      <c r="M757" s="395"/>
      <c r="N757" s="395"/>
      <c r="O757" s="395"/>
      <c r="P757" s="395"/>
      <c r="Q757" s="395"/>
      <c r="R757" s="395"/>
      <c r="S757" s="395"/>
      <c r="T757" s="395"/>
      <c r="U757" s="395"/>
      <c r="V757" s="395"/>
      <c r="W757" s="430">
        <v>11916</v>
      </c>
      <c r="X757" s="430"/>
      <c r="Y757" s="430"/>
      <c r="Z757" s="430"/>
      <c r="AA757" s="430"/>
      <c r="AB757" s="430"/>
      <c r="AC757" s="430"/>
      <c r="AD757" s="430"/>
      <c r="AE757" s="430"/>
      <c r="AF757" s="430"/>
      <c r="AG757" s="430"/>
      <c r="AH757" s="335">
        <v>1000</v>
      </c>
      <c r="AI757" s="335"/>
      <c r="AJ757" s="335"/>
      <c r="AK757" s="335"/>
      <c r="AL757" s="335"/>
      <c r="AM757" s="335"/>
      <c r="AN757" s="335"/>
      <c r="AO757" s="335"/>
      <c r="AP757" s="335"/>
      <c r="AQ757" s="335"/>
      <c r="AR757" s="335"/>
      <c r="AS757" s="335">
        <v>1734</v>
      </c>
      <c r="AT757" s="335"/>
      <c r="AU757" s="335"/>
      <c r="AV757" s="335"/>
      <c r="AW757" s="335"/>
      <c r="AX757" s="335"/>
      <c r="AY757" s="335"/>
      <c r="AZ757" s="335"/>
      <c r="BA757" s="335"/>
      <c r="BB757" s="335"/>
      <c r="BC757" s="335"/>
      <c r="BD757" s="335">
        <v>432</v>
      </c>
      <c r="BE757" s="335"/>
      <c r="BF757" s="335"/>
      <c r="BG757" s="335"/>
      <c r="BH757" s="335"/>
      <c r="BI757" s="335"/>
      <c r="BJ757" s="335"/>
      <c r="BK757" s="335"/>
      <c r="BL757" s="335"/>
      <c r="BM757" s="335"/>
      <c r="BN757" s="335"/>
      <c r="BO757" s="335">
        <v>65</v>
      </c>
      <c r="BP757" s="335"/>
      <c r="BQ757" s="335"/>
      <c r="BR757" s="335"/>
      <c r="BS757" s="335"/>
      <c r="BT757" s="335"/>
      <c r="BU757" s="335"/>
      <c r="BV757" s="335"/>
      <c r="BW757" s="335"/>
      <c r="BX757" s="335"/>
      <c r="BY757" s="335"/>
    </row>
    <row r="758" spans="1:77" s="4" customFormat="1" ht="15" customHeight="1">
      <c r="A758"/>
      <c r="B758" s="61" t="s">
        <v>824</v>
      </c>
      <c r="C758" s="61"/>
      <c r="D758" s="61"/>
      <c r="E758" s="61"/>
      <c r="F758" s="61"/>
      <c r="G758" s="61"/>
      <c r="H758" s="61"/>
      <c r="I758" s="61"/>
      <c r="J758" s="61"/>
      <c r="K758" s="61"/>
      <c r="L758" s="397">
        <v>15628</v>
      </c>
      <c r="M758" s="397"/>
      <c r="N758" s="397"/>
      <c r="O758" s="397"/>
      <c r="P758" s="397"/>
      <c r="Q758" s="397"/>
      <c r="R758" s="397"/>
      <c r="S758" s="397"/>
      <c r="T758" s="397"/>
      <c r="U758" s="397"/>
      <c r="V758" s="397"/>
      <c r="W758" s="398">
        <v>12154</v>
      </c>
      <c r="X758" s="398"/>
      <c r="Y758" s="398"/>
      <c r="Z758" s="398"/>
      <c r="AA758" s="398"/>
      <c r="AB758" s="398"/>
      <c r="AC758" s="398"/>
      <c r="AD758" s="398"/>
      <c r="AE758" s="398"/>
      <c r="AF758" s="398"/>
      <c r="AG758" s="398"/>
      <c r="AH758" s="338">
        <v>1039</v>
      </c>
      <c r="AI758" s="338"/>
      <c r="AJ758" s="338"/>
      <c r="AK758" s="338"/>
      <c r="AL758" s="338"/>
      <c r="AM758" s="338"/>
      <c r="AN758" s="338"/>
      <c r="AO758" s="338"/>
      <c r="AP758" s="338"/>
      <c r="AQ758" s="338"/>
      <c r="AR758" s="338"/>
      <c r="AS758" s="338">
        <v>1961</v>
      </c>
      <c r="AT758" s="338"/>
      <c r="AU758" s="338"/>
      <c r="AV758" s="338"/>
      <c r="AW758" s="338"/>
      <c r="AX758" s="338"/>
      <c r="AY758" s="338"/>
      <c r="AZ758" s="338"/>
      <c r="BA758" s="338"/>
      <c r="BB758" s="338"/>
      <c r="BC758" s="338"/>
      <c r="BD758" s="338">
        <v>356</v>
      </c>
      <c r="BE758" s="338"/>
      <c r="BF758" s="338"/>
      <c r="BG758" s="338"/>
      <c r="BH758" s="338"/>
      <c r="BI758" s="338"/>
      <c r="BJ758" s="338"/>
      <c r="BK758" s="338"/>
      <c r="BL758" s="338"/>
      <c r="BM758" s="338"/>
      <c r="BN758" s="338"/>
      <c r="BO758" s="338">
        <v>118</v>
      </c>
      <c r="BP758" s="338"/>
      <c r="BQ758" s="338"/>
      <c r="BR758" s="338"/>
      <c r="BS758" s="338"/>
      <c r="BT758" s="338"/>
      <c r="BU758" s="338"/>
      <c r="BV758" s="338"/>
      <c r="BW758" s="338"/>
      <c r="BX758" s="338"/>
      <c r="BY758" s="338"/>
    </row>
    <row r="759" spans="1:77" s="4" customFormat="1" ht="15" customHeight="1">
      <c r="A759"/>
      <c r="B759" s="61" t="s">
        <v>825</v>
      </c>
      <c r="C759" s="61"/>
      <c r="D759" s="61"/>
      <c r="E759" s="61"/>
      <c r="F759" s="61"/>
      <c r="G759" s="61"/>
      <c r="H759" s="61"/>
      <c r="I759" s="61"/>
      <c r="J759" s="61"/>
      <c r="K759" s="61"/>
      <c r="L759" s="397">
        <v>15815</v>
      </c>
      <c r="M759" s="397"/>
      <c r="N759" s="397"/>
      <c r="O759" s="397"/>
      <c r="P759" s="397"/>
      <c r="Q759" s="397"/>
      <c r="R759" s="397"/>
      <c r="S759" s="397"/>
      <c r="T759" s="397"/>
      <c r="U759" s="397"/>
      <c r="V759" s="397"/>
      <c r="W759" s="398">
        <v>12180</v>
      </c>
      <c r="X759" s="398"/>
      <c r="Y759" s="398"/>
      <c r="Z759" s="398"/>
      <c r="AA759" s="398"/>
      <c r="AB759" s="398"/>
      <c r="AC759" s="398"/>
      <c r="AD759" s="398"/>
      <c r="AE759" s="398"/>
      <c r="AF759" s="398"/>
      <c r="AG759" s="398"/>
      <c r="AH759" s="338">
        <v>1047</v>
      </c>
      <c r="AI759" s="338"/>
      <c r="AJ759" s="338"/>
      <c r="AK759" s="338"/>
      <c r="AL759" s="338"/>
      <c r="AM759" s="338"/>
      <c r="AN759" s="338"/>
      <c r="AO759" s="338"/>
      <c r="AP759" s="338"/>
      <c r="AQ759" s="338"/>
      <c r="AR759" s="338"/>
      <c r="AS759" s="338">
        <v>2228</v>
      </c>
      <c r="AT759" s="338"/>
      <c r="AU759" s="338"/>
      <c r="AV759" s="338"/>
      <c r="AW759" s="338"/>
      <c r="AX759" s="338"/>
      <c r="AY759" s="338"/>
      <c r="AZ759" s="338"/>
      <c r="BA759" s="338"/>
      <c r="BB759" s="338"/>
      <c r="BC759" s="338"/>
      <c r="BD759" s="338">
        <v>290</v>
      </c>
      <c r="BE759" s="338"/>
      <c r="BF759" s="338"/>
      <c r="BG759" s="338"/>
      <c r="BH759" s="338"/>
      <c r="BI759" s="338"/>
      <c r="BJ759" s="338"/>
      <c r="BK759" s="338"/>
      <c r="BL759" s="338"/>
      <c r="BM759" s="338"/>
      <c r="BN759" s="338"/>
      <c r="BO759" s="338">
        <v>70</v>
      </c>
      <c r="BP759" s="338"/>
      <c r="BQ759" s="338"/>
      <c r="BR759" s="338"/>
      <c r="BS759" s="338"/>
      <c r="BT759" s="338"/>
      <c r="BU759" s="338"/>
      <c r="BV759" s="338"/>
      <c r="BW759" s="338"/>
      <c r="BX759" s="338"/>
      <c r="BY759" s="338"/>
    </row>
    <row r="760" spans="1:77" s="4" customFormat="1" ht="15" customHeight="1">
      <c r="A760"/>
      <c r="B760" s="61" t="s">
        <v>758</v>
      </c>
      <c r="C760" s="61"/>
      <c r="D760" s="61"/>
      <c r="E760" s="61"/>
      <c r="F760" s="61"/>
      <c r="G760" s="61"/>
      <c r="H760" s="61"/>
      <c r="I760" s="61"/>
      <c r="J760" s="61"/>
      <c r="K760" s="61"/>
      <c r="L760" s="397">
        <v>16633</v>
      </c>
      <c r="M760" s="397"/>
      <c r="N760" s="397"/>
      <c r="O760" s="397"/>
      <c r="P760" s="397"/>
      <c r="Q760" s="397"/>
      <c r="R760" s="397"/>
      <c r="S760" s="397"/>
      <c r="T760" s="397"/>
      <c r="U760" s="397"/>
      <c r="V760" s="397"/>
      <c r="W760" s="398">
        <v>12263</v>
      </c>
      <c r="X760" s="398"/>
      <c r="Y760" s="398"/>
      <c r="Z760" s="398"/>
      <c r="AA760" s="398"/>
      <c r="AB760" s="398"/>
      <c r="AC760" s="398"/>
      <c r="AD760" s="398"/>
      <c r="AE760" s="398"/>
      <c r="AF760" s="398"/>
      <c r="AG760" s="398"/>
      <c r="AH760" s="338">
        <v>1031</v>
      </c>
      <c r="AI760" s="338"/>
      <c r="AJ760" s="338"/>
      <c r="AK760" s="338"/>
      <c r="AL760" s="338"/>
      <c r="AM760" s="338"/>
      <c r="AN760" s="338"/>
      <c r="AO760" s="338"/>
      <c r="AP760" s="338"/>
      <c r="AQ760" s="338"/>
      <c r="AR760" s="338"/>
      <c r="AS760" s="338">
        <v>2572</v>
      </c>
      <c r="AT760" s="338"/>
      <c r="AU760" s="338"/>
      <c r="AV760" s="338"/>
      <c r="AW760" s="338"/>
      <c r="AX760" s="338"/>
      <c r="AY760" s="338"/>
      <c r="AZ760" s="338"/>
      <c r="BA760" s="338"/>
      <c r="BB760" s="338"/>
      <c r="BC760" s="338"/>
      <c r="BD760" s="338">
        <v>336</v>
      </c>
      <c r="BE760" s="338"/>
      <c r="BF760" s="338"/>
      <c r="BG760" s="338"/>
      <c r="BH760" s="338"/>
      <c r="BI760" s="338"/>
      <c r="BJ760" s="338"/>
      <c r="BK760" s="338"/>
      <c r="BL760" s="338"/>
      <c r="BM760" s="338"/>
      <c r="BN760" s="338"/>
      <c r="BO760" s="338">
        <v>84</v>
      </c>
      <c r="BP760" s="338"/>
      <c r="BQ760" s="338"/>
      <c r="BR760" s="338"/>
      <c r="BS760" s="338"/>
      <c r="BT760" s="338"/>
      <c r="BU760" s="338"/>
      <c r="BV760" s="338"/>
      <c r="BW760" s="338"/>
      <c r="BX760" s="338"/>
      <c r="BY760" s="338"/>
    </row>
    <row r="761" spans="1:77" s="4" customFormat="1" ht="15" customHeight="1">
      <c r="A761"/>
      <c r="B761" s="16" t="s">
        <v>726</v>
      </c>
      <c r="C761" s="16"/>
      <c r="D761" s="16"/>
      <c r="E761" s="16"/>
      <c r="F761" s="16"/>
      <c r="G761" s="16"/>
      <c r="H761" s="16"/>
      <c r="I761" s="16"/>
      <c r="J761" s="16"/>
      <c r="K761" s="16"/>
      <c r="L761" s="431">
        <v>16462</v>
      </c>
      <c r="M761" s="431"/>
      <c r="N761" s="431"/>
      <c r="O761" s="431"/>
      <c r="P761" s="431"/>
      <c r="Q761" s="431"/>
      <c r="R761" s="431"/>
      <c r="S761" s="431"/>
      <c r="T761" s="431"/>
      <c r="U761" s="431"/>
      <c r="V761" s="431"/>
      <c r="W761" s="432">
        <v>12388</v>
      </c>
      <c r="X761" s="432"/>
      <c r="Y761" s="432"/>
      <c r="Z761" s="432"/>
      <c r="AA761" s="432"/>
      <c r="AB761" s="432"/>
      <c r="AC761" s="432"/>
      <c r="AD761" s="432"/>
      <c r="AE761" s="432"/>
      <c r="AF761" s="432"/>
      <c r="AG761" s="432"/>
      <c r="AH761" s="376">
        <v>857</v>
      </c>
      <c r="AI761" s="376"/>
      <c r="AJ761" s="376"/>
      <c r="AK761" s="376"/>
      <c r="AL761" s="376"/>
      <c r="AM761" s="376"/>
      <c r="AN761" s="376"/>
      <c r="AO761" s="376"/>
      <c r="AP761" s="376"/>
      <c r="AQ761" s="376"/>
      <c r="AR761" s="376"/>
      <c r="AS761" s="376">
        <v>2927</v>
      </c>
      <c r="AT761" s="376"/>
      <c r="AU761" s="376"/>
      <c r="AV761" s="376"/>
      <c r="AW761" s="376"/>
      <c r="AX761" s="376"/>
      <c r="AY761" s="376"/>
      <c r="AZ761" s="376"/>
      <c r="BA761" s="376"/>
      <c r="BB761" s="376"/>
      <c r="BC761" s="376"/>
      <c r="BD761" s="376">
        <v>246</v>
      </c>
      <c r="BE761" s="376"/>
      <c r="BF761" s="376"/>
      <c r="BG761" s="376"/>
      <c r="BH761" s="376"/>
      <c r="BI761" s="376"/>
      <c r="BJ761" s="376"/>
      <c r="BK761" s="376"/>
      <c r="BL761" s="376"/>
      <c r="BM761" s="376"/>
      <c r="BN761" s="376"/>
      <c r="BO761" s="376">
        <v>44</v>
      </c>
      <c r="BP761" s="376"/>
      <c r="BQ761" s="376"/>
      <c r="BR761" s="376"/>
      <c r="BS761" s="376"/>
      <c r="BT761" s="376"/>
      <c r="BU761" s="376"/>
      <c r="BV761" s="376"/>
      <c r="BW761" s="376"/>
      <c r="BX761" s="376"/>
      <c r="BY761" s="376"/>
    </row>
    <row r="762" spans="1:77" s="4" customFormat="1" ht="1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 s="52" t="s">
        <v>90</v>
      </c>
    </row>
    <row r="763" spans="1:77" s="4" customFormat="1" ht="1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 s="52"/>
    </row>
    <row r="764" spans="1:80" s="4" customFormat="1" ht="15" customHeight="1">
      <c r="A764" s="4" t="s">
        <v>826</v>
      </c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 s="52" t="s">
        <v>827</v>
      </c>
      <c r="BZ764" s="52"/>
      <c r="CA764" s="52"/>
      <c r="CB764" s="52"/>
    </row>
    <row r="765" spans="1:80" s="4" customFormat="1" ht="3.7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</row>
    <row r="766" spans="2:77" s="416" customFormat="1" ht="15" customHeight="1">
      <c r="B766" s="275" t="s">
        <v>61</v>
      </c>
      <c r="C766" s="275"/>
      <c r="D766" s="275"/>
      <c r="E766" s="275"/>
      <c r="F766" s="275"/>
      <c r="G766" s="275"/>
      <c r="H766" s="275"/>
      <c r="I766" s="275"/>
      <c r="J766" s="275" t="s">
        <v>828</v>
      </c>
      <c r="K766" s="275"/>
      <c r="L766" s="275"/>
      <c r="M766" s="275"/>
      <c r="N766" s="275"/>
      <c r="O766" s="275"/>
      <c r="P766" s="275"/>
      <c r="Q766" s="275"/>
      <c r="R766" s="275" t="s">
        <v>829</v>
      </c>
      <c r="S766" s="275"/>
      <c r="T766" s="275"/>
      <c r="U766" s="275"/>
      <c r="V766" s="275"/>
      <c r="W766" s="275"/>
      <c r="X766" s="275"/>
      <c r="Y766" s="275"/>
      <c r="Z766" s="344" t="s">
        <v>830</v>
      </c>
      <c r="AA766" s="344"/>
      <c r="AB766" s="344"/>
      <c r="AC766" s="344"/>
      <c r="AD766" s="344"/>
      <c r="AE766" s="344"/>
      <c r="AF766" s="344"/>
      <c r="AG766" s="344"/>
      <c r="AH766" s="275" t="s">
        <v>831</v>
      </c>
      <c r="AI766" s="275"/>
      <c r="AJ766" s="275"/>
      <c r="AK766" s="275"/>
      <c r="AL766" s="275"/>
      <c r="AM766" s="275"/>
      <c r="AN766" s="275"/>
      <c r="AO766" s="275"/>
      <c r="AP766" s="344" t="s">
        <v>832</v>
      </c>
      <c r="AQ766" s="344"/>
      <c r="AR766" s="344"/>
      <c r="AS766" s="344"/>
      <c r="AT766" s="344"/>
      <c r="AU766" s="344"/>
      <c r="AV766" s="344"/>
      <c r="AW766" s="344"/>
      <c r="AX766" s="344"/>
      <c r="AY766" s="344" t="s">
        <v>833</v>
      </c>
      <c r="AZ766" s="344"/>
      <c r="BA766" s="344"/>
      <c r="BB766" s="344"/>
      <c r="BC766" s="344"/>
      <c r="BD766" s="344"/>
      <c r="BE766" s="344"/>
      <c r="BF766" s="344"/>
      <c r="BG766" s="344"/>
      <c r="BH766" s="433" t="s">
        <v>834</v>
      </c>
      <c r="BI766" s="433"/>
      <c r="BJ766" s="433"/>
      <c r="BK766" s="433"/>
      <c r="BL766" s="433"/>
      <c r="BM766" s="433"/>
      <c r="BN766" s="433"/>
      <c r="BO766" s="433"/>
      <c r="BP766" s="433"/>
      <c r="BQ766" s="434" t="s">
        <v>835</v>
      </c>
      <c r="BR766" s="434"/>
      <c r="BS766" s="434"/>
      <c r="BT766" s="434"/>
      <c r="BU766" s="434"/>
      <c r="BV766" s="434"/>
      <c r="BW766" s="434"/>
      <c r="BX766" s="434"/>
      <c r="BY766" s="434"/>
    </row>
    <row r="767" spans="2:77" s="416" customFormat="1" ht="15" customHeight="1">
      <c r="B767" s="275"/>
      <c r="C767" s="275"/>
      <c r="D767" s="275"/>
      <c r="E767" s="275"/>
      <c r="F767" s="275"/>
      <c r="G767" s="275"/>
      <c r="H767" s="275"/>
      <c r="I767" s="275"/>
      <c r="J767" s="275"/>
      <c r="K767" s="275"/>
      <c r="L767" s="275"/>
      <c r="M767" s="275"/>
      <c r="N767" s="275"/>
      <c r="O767" s="275"/>
      <c r="P767" s="275"/>
      <c r="Q767" s="275"/>
      <c r="R767" s="275"/>
      <c r="S767" s="275"/>
      <c r="T767" s="275"/>
      <c r="U767" s="275"/>
      <c r="V767" s="275"/>
      <c r="W767" s="275"/>
      <c r="X767" s="275"/>
      <c r="Y767" s="275"/>
      <c r="Z767" s="344"/>
      <c r="AA767" s="344"/>
      <c r="AB767" s="344"/>
      <c r="AC767" s="344"/>
      <c r="AD767" s="344"/>
      <c r="AE767" s="344"/>
      <c r="AF767" s="344"/>
      <c r="AG767" s="344"/>
      <c r="AH767" s="275"/>
      <c r="AI767" s="275"/>
      <c r="AJ767" s="275"/>
      <c r="AK767" s="275"/>
      <c r="AL767" s="275"/>
      <c r="AM767" s="275"/>
      <c r="AN767" s="275"/>
      <c r="AO767" s="275"/>
      <c r="AP767" s="344"/>
      <c r="AQ767" s="344"/>
      <c r="AR767" s="344"/>
      <c r="AS767" s="344"/>
      <c r="AT767" s="344"/>
      <c r="AU767" s="344"/>
      <c r="AV767" s="344"/>
      <c r="AW767" s="344"/>
      <c r="AX767" s="344"/>
      <c r="AY767" s="344"/>
      <c r="AZ767" s="344"/>
      <c r="BA767" s="344"/>
      <c r="BB767" s="344"/>
      <c r="BC767" s="344"/>
      <c r="BD767" s="344"/>
      <c r="BE767" s="344"/>
      <c r="BF767" s="344"/>
      <c r="BG767" s="344"/>
      <c r="BH767" s="433"/>
      <c r="BI767" s="433"/>
      <c r="BJ767" s="433"/>
      <c r="BK767" s="433"/>
      <c r="BL767" s="433"/>
      <c r="BM767" s="433"/>
      <c r="BN767" s="433"/>
      <c r="BO767" s="433"/>
      <c r="BP767" s="433"/>
      <c r="BQ767" s="434"/>
      <c r="BR767" s="434"/>
      <c r="BS767" s="434"/>
      <c r="BT767" s="434"/>
      <c r="BU767" s="434"/>
      <c r="BV767" s="434"/>
      <c r="BW767" s="434"/>
      <c r="BX767" s="434"/>
      <c r="BY767" s="434"/>
    </row>
    <row r="768" spans="2:78" s="4" customFormat="1" ht="15" customHeight="1">
      <c r="B768" s="435">
        <f>SUM(J768:BY768)</f>
        <v>873</v>
      </c>
      <c r="C768" s="435"/>
      <c r="D768" s="435"/>
      <c r="E768" s="435"/>
      <c r="F768" s="435"/>
      <c r="G768" s="435"/>
      <c r="H768" s="435"/>
      <c r="I768" s="435"/>
      <c r="J768" s="435">
        <v>28</v>
      </c>
      <c r="K768" s="435"/>
      <c r="L768" s="435"/>
      <c r="M768" s="435"/>
      <c r="N768" s="435"/>
      <c r="O768" s="435"/>
      <c r="P768" s="435"/>
      <c r="Q768" s="435"/>
      <c r="R768" s="435">
        <v>12</v>
      </c>
      <c r="S768" s="435"/>
      <c r="T768" s="435"/>
      <c r="U768" s="435"/>
      <c r="V768" s="435"/>
      <c r="W768" s="435"/>
      <c r="X768" s="435"/>
      <c r="Y768" s="435"/>
      <c r="Z768" s="435">
        <v>66</v>
      </c>
      <c r="AA768" s="435"/>
      <c r="AB768" s="435"/>
      <c r="AC768" s="435"/>
      <c r="AD768" s="435"/>
      <c r="AE768" s="435"/>
      <c r="AF768" s="435"/>
      <c r="AG768" s="435"/>
      <c r="AH768" s="435">
        <v>32</v>
      </c>
      <c r="AI768" s="435"/>
      <c r="AJ768" s="435"/>
      <c r="AK768" s="435"/>
      <c r="AL768" s="435"/>
      <c r="AM768" s="435"/>
      <c r="AN768" s="435"/>
      <c r="AO768" s="435"/>
      <c r="AP768" s="435">
        <v>163</v>
      </c>
      <c r="AQ768" s="435"/>
      <c r="AR768" s="435"/>
      <c r="AS768" s="435"/>
      <c r="AT768" s="435"/>
      <c r="AU768" s="435"/>
      <c r="AV768" s="435"/>
      <c r="AW768" s="435"/>
      <c r="AX768" s="435"/>
      <c r="AY768" s="435">
        <v>242</v>
      </c>
      <c r="AZ768" s="435"/>
      <c r="BA768" s="435"/>
      <c r="BB768" s="435"/>
      <c r="BC768" s="435"/>
      <c r="BD768" s="435"/>
      <c r="BE768" s="435"/>
      <c r="BF768" s="435"/>
      <c r="BG768" s="435"/>
      <c r="BH768" s="435">
        <v>102</v>
      </c>
      <c r="BI768" s="435"/>
      <c r="BJ768" s="435"/>
      <c r="BK768" s="435"/>
      <c r="BL768" s="435"/>
      <c r="BM768" s="435"/>
      <c r="BN768" s="435"/>
      <c r="BO768" s="435"/>
      <c r="BP768" s="435"/>
      <c r="BQ768" s="436">
        <v>228</v>
      </c>
      <c r="BR768" s="436"/>
      <c r="BS768" s="436"/>
      <c r="BT768" s="436"/>
      <c r="BU768" s="436"/>
      <c r="BV768" s="436"/>
      <c r="BW768" s="436"/>
      <c r="BX768" s="436"/>
      <c r="BY768" s="436"/>
      <c r="BZ768" s="437"/>
    </row>
    <row r="769" spans="2:80" s="4" customFormat="1" ht="15" customHeight="1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 s="52" t="s">
        <v>836</v>
      </c>
      <c r="BZ769" s="52"/>
      <c r="CA769" s="52"/>
      <c r="CB769" s="52"/>
    </row>
    <row r="770" spans="2:80" s="4" customFormat="1" ht="10.5" customHeight="1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</row>
    <row r="771" spans="1:80" s="4" customFormat="1" ht="15" customHeight="1">
      <c r="A771" s="4" t="s">
        <v>837</v>
      </c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 s="52" t="s">
        <v>838</v>
      </c>
      <c r="BZ771" s="52"/>
      <c r="CA771" s="52"/>
      <c r="CB771" s="52"/>
    </row>
    <row r="772" spans="1:80" s="4" customFormat="1" ht="3.7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</row>
    <row r="773" spans="1:80" s="4" customFormat="1" ht="18.75" customHeight="1">
      <c r="A773"/>
      <c r="B773" s="5" t="s">
        <v>12</v>
      </c>
      <c r="C773" s="5"/>
      <c r="D773" s="5"/>
      <c r="E773" s="5"/>
      <c r="F773" s="5"/>
      <c r="G773" s="5"/>
      <c r="H773" s="5"/>
      <c r="I773" s="5"/>
      <c r="J773" s="5"/>
      <c r="K773" s="5" t="s">
        <v>839</v>
      </c>
      <c r="L773" s="5"/>
      <c r="M773" s="5"/>
      <c r="N773" s="5"/>
      <c r="O773" s="5"/>
      <c r="P773" s="5"/>
      <c r="Q773" s="5"/>
      <c r="R773" s="5" t="s">
        <v>840</v>
      </c>
      <c r="S773" s="5"/>
      <c r="T773" s="5"/>
      <c r="U773" s="5"/>
      <c r="V773" s="5"/>
      <c r="W773" s="5"/>
      <c r="X773" s="5"/>
      <c r="Y773" s="9" t="s">
        <v>841</v>
      </c>
      <c r="Z773" s="9"/>
      <c r="AA773" s="9"/>
      <c r="AB773" s="9"/>
      <c r="AC773" s="9"/>
      <c r="AD773" s="9"/>
      <c r="AE773" s="9"/>
      <c r="AF773" s="10" t="s">
        <v>128</v>
      </c>
      <c r="AG773" s="10"/>
      <c r="AH773" s="10"/>
      <c r="AI773" s="10"/>
      <c r="AJ773" s="10"/>
      <c r="AK773" s="10"/>
      <c r="AL773" s="10"/>
      <c r="AM773" s="10"/>
      <c r="AN773" s="10"/>
      <c r="AO773" s="11" t="s">
        <v>842</v>
      </c>
      <c r="AP773" s="11"/>
      <c r="AQ773" s="11"/>
      <c r="AR773" s="11"/>
      <c r="AS773" s="11"/>
      <c r="AT773" s="11"/>
      <c r="AU773" s="11"/>
      <c r="AV773" s="5" t="s">
        <v>843</v>
      </c>
      <c r="AW773" s="5"/>
      <c r="AX773" s="5"/>
      <c r="AY773" s="5"/>
      <c r="AZ773" s="5"/>
      <c r="BA773" s="5"/>
      <c r="BB773" s="5"/>
      <c r="BC773" s="227" t="s">
        <v>844</v>
      </c>
      <c r="BD773" s="227"/>
      <c r="BE773" s="227"/>
      <c r="BF773" s="227"/>
      <c r="BG773" s="227"/>
      <c r="BH773" s="227"/>
      <c r="BI773" s="227"/>
      <c r="BJ773" s="438" t="s">
        <v>845</v>
      </c>
      <c r="BK773" s="438"/>
      <c r="BL773" s="438"/>
      <c r="BM773" s="438"/>
      <c r="BN773" s="438"/>
      <c r="BO773" s="438"/>
      <c r="BP773" s="438"/>
      <c r="BQ773" s="5" t="s">
        <v>128</v>
      </c>
      <c r="BR773" s="5"/>
      <c r="BS773" s="5"/>
      <c r="BT773" s="5"/>
      <c r="BU773" s="5"/>
      <c r="BV773" s="5"/>
      <c r="BW773" s="5"/>
      <c r="BX773" s="5"/>
      <c r="BY773" s="5"/>
      <c r="BZ773" s="439"/>
      <c r="CA773" s="439"/>
      <c r="CB773" s="439"/>
    </row>
    <row r="774" spans="1:80" s="4" customFormat="1" ht="15" customHeight="1">
      <c r="A774"/>
      <c r="B774" s="412" t="s">
        <v>785</v>
      </c>
      <c r="C774" s="412"/>
      <c r="D774" s="412"/>
      <c r="E774" s="412"/>
      <c r="F774" s="412"/>
      <c r="G774" s="412"/>
      <c r="H774" s="412"/>
      <c r="I774" s="412"/>
      <c r="J774" s="412"/>
      <c r="K774" s="321">
        <v>10565</v>
      </c>
      <c r="L774" s="321"/>
      <c r="M774" s="321"/>
      <c r="N774" s="321"/>
      <c r="O774" s="321"/>
      <c r="P774" s="321"/>
      <c r="Q774" s="321"/>
      <c r="R774" s="321">
        <v>538</v>
      </c>
      <c r="S774" s="321"/>
      <c r="T774" s="321"/>
      <c r="U774" s="321"/>
      <c r="V774" s="321"/>
      <c r="W774" s="321"/>
      <c r="X774" s="321"/>
      <c r="Y774" s="321">
        <v>614</v>
      </c>
      <c r="Z774" s="321"/>
      <c r="AA774" s="321"/>
      <c r="AB774" s="321"/>
      <c r="AC774" s="321"/>
      <c r="AD774" s="321"/>
      <c r="AE774" s="321"/>
      <c r="AF774" s="440">
        <f aca="true" t="shared" si="83" ref="AF774:AF778">SUM(K774:AE774)</f>
        <v>11717</v>
      </c>
      <c r="AG774" s="440"/>
      <c r="AH774" s="440"/>
      <c r="AI774" s="440"/>
      <c r="AJ774" s="440"/>
      <c r="AK774" s="440"/>
      <c r="AL774" s="440"/>
      <c r="AM774" s="440"/>
      <c r="AN774" s="440"/>
      <c r="AO774" s="441">
        <v>353</v>
      </c>
      <c r="AP774" s="441"/>
      <c r="AQ774" s="441"/>
      <c r="AR774" s="441"/>
      <c r="AS774" s="441"/>
      <c r="AT774" s="441"/>
      <c r="AU774" s="441"/>
      <c r="AV774" s="442">
        <v>85</v>
      </c>
      <c r="AW774" s="442"/>
      <c r="AX774" s="442"/>
      <c r="AY774" s="442"/>
      <c r="AZ774" s="442"/>
      <c r="BA774" s="442"/>
      <c r="BB774" s="442"/>
      <c r="BC774" s="442">
        <v>118</v>
      </c>
      <c r="BD774" s="442"/>
      <c r="BE774" s="442"/>
      <c r="BF774" s="442"/>
      <c r="BG774" s="442"/>
      <c r="BH774" s="442"/>
      <c r="BI774" s="442"/>
      <c r="BJ774" s="442">
        <v>174</v>
      </c>
      <c r="BK774" s="442"/>
      <c r="BL774" s="442"/>
      <c r="BM774" s="442"/>
      <c r="BN774" s="442"/>
      <c r="BO774" s="442"/>
      <c r="BP774" s="442"/>
      <c r="BQ774" s="442">
        <f aca="true" t="shared" si="84" ref="BQ774:BQ778">SUM(AO774:BP774)</f>
        <v>730</v>
      </c>
      <c r="BR774" s="442"/>
      <c r="BS774" s="442"/>
      <c r="BT774" s="442"/>
      <c r="BU774" s="442"/>
      <c r="BV774" s="442"/>
      <c r="BW774" s="442"/>
      <c r="BX774" s="442"/>
      <c r="BY774" s="442"/>
      <c r="BZ774" s="443"/>
      <c r="CA774" s="443"/>
      <c r="CB774" s="443"/>
    </row>
    <row r="775" spans="1:80" s="4" customFormat="1" ht="15" customHeight="1">
      <c r="A775"/>
      <c r="B775" s="412" t="s">
        <v>786</v>
      </c>
      <c r="C775" s="412"/>
      <c r="D775" s="412"/>
      <c r="E775" s="412"/>
      <c r="F775" s="412"/>
      <c r="G775" s="412"/>
      <c r="H775" s="412"/>
      <c r="I775" s="412"/>
      <c r="J775" s="412"/>
      <c r="K775" s="321">
        <v>10774</v>
      </c>
      <c r="L775" s="321"/>
      <c r="M775" s="321"/>
      <c r="N775" s="321"/>
      <c r="O775" s="321"/>
      <c r="P775" s="321"/>
      <c r="Q775" s="321"/>
      <c r="R775" s="321">
        <v>546</v>
      </c>
      <c r="S775" s="321"/>
      <c r="T775" s="321"/>
      <c r="U775" s="321"/>
      <c r="V775" s="321"/>
      <c r="W775" s="321"/>
      <c r="X775" s="321"/>
      <c r="Y775" s="321">
        <v>590</v>
      </c>
      <c r="Z775" s="321"/>
      <c r="AA775" s="321"/>
      <c r="AB775" s="321"/>
      <c r="AC775" s="321"/>
      <c r="AD775" s="321"/>
      <c r="AE775" s="321"/>
      <c r="AF775" s="440">
        <f t="shared" si="83"/>
        <v>11910</v>
      </c>
      <c r="AG775" s="440"/>
      <c r="AH775" s="440"/>
      <c r="AI775" s="440"/>
      <c r="AJ775" s="440"/>
      <c r="AK775" s="440"/>
      <c r="AL775" s="440"/>
      <c r="AM775" s="440"/>
      <c r="AN775" s="440"/>
      <c r="AO775" s="441">
        <v>319</v>
      </c>
      <c r="AP775" s="441"/>
      <c r="AQ775" s="441"/>
      <c r="AR775" s="441"/>
      <c r="AS775" s="441"/>
      <c r="AT775" s="441"/>
      <c r="AU775" s="441"/>
      <c r="AV775" s="442">
        <v>77</v>
      </c>
      <c r="AW775" s="442"/>
      <c r="AX775" s="442"/>
      <c r="AY775" s="442"/>
      <c r="AZ775" s="442"/>
      <c r="BA775" s="442"/>
      <c r="BB775" s="442"/>
      <c r="BC775" s="442">
        <v>104</v>
      </c>
      <c r="BD775" s="442"/>
      <c r="BE775" s="442"/>
      <c r="BF775" s="442"/>
      <c r="BG775" s="442"/>
      <c r="BH775" s="442"/>
      <c r="BI775" s="442"/>
      <c r="BJ775" s="442">
        <v>166</v>
      </c>
      <c r="BK775" s="442"/>
      <c r="BL775" s="442"/>
      <c r="BM775" s="442"/>
      <c r="BN775" s="442"/>
      <c r="BO775" s="442"/>
      <c r="BP775" s="442"/>
      <c r="BQ775" s="442">
        <f t="shared" si="84"/>
        <v>666</v>
      </c>
      <c r="BR775" s="442"/>
      <c r="BS775" s="442"/>
      <c r="BT775" s="442"/>
      <c r="BU775" s="442"/>
      <c r="BV775" s="442"/>
      <c r="BW775" s="442"/>
      <c r="BX775" s="442"/>
      <c r="BY775" s="442"/>
      <c r="BZ775" s="443"/>
      <c r="CA775" s="443"/>
      <c r="CB775" s="443"/>
    </row>
    <row r="776" spans="1:80" s="4" customFormat="1" ht="15" customHeight="1">
      <c r="A776"/>
      <c r="B776" s="412" t="s">
        <v>787</v>
      </c>
      <c r="C776" s="412"/>
      <c r="D776" s="412"/>
      <c r="E776" s="412"/>
      <c r="F776" s="412"/>
      <c r="G776" s="412"/>
      <c r="H776" s="412"/>
      <c r="I776" s="412"/>
      <c r="J776" s="412"/>
      <c r="K776" s="321">
        <v>10684</v>
      </c>
      <c r="L776" s="321"/>
      <c r="M776" s="321"/>
      <c r="N776" s="321"/>
      <c r="O776" s="321"/>
      <c r="P776" s="321"/>
      <c r="Q776" s="321"/>
      <c r="R776" s="321">
        <v>564</v>
      </c>
      <c r="S776" s="321"/>
      <c r="T776" s="321"/>
      <c r="U776" s="321"/>
      <c r="V776" s="321"/>
      <c r="W776" s="321"/>
      <c r="X776" s="321"/>
      <c r="Y776" s="321">
        <v>588</v>
      </c>
      <c r="Z776" s="321"/>
      <c r="AA776" s="321"/>
      <c r="AB776" s="321"/>
      <c r="AC776" s="321"/>
      <c r="AD776" s="321"/>
      <c r="AE776" s="321"/>
      <c r="AF776" s="440">
        <f t="shared" si="83"/>
        <v>11836</v>
      </c>
      <c r="AG776" s="440"/>
      <c r="AH776" s="440"/>
      <c r="AI776" s="440"/>
      <c r="AJ776" s="440"/>
      <c r="AK776" s="440"/>
      <c r="AL776" s="440"/>
      <c r="AM776" s="440"/>
      <c r="AN776" s="440"/>
      <c r="AO776" s="441">
        <v>339</v>
      </c>
      <c r="AP776" s="441"/>
      <c r="AQ776" s="441"/>
      <c r="AR776" s="441"/>
      <c r="AS776" s="441"/>
      <c r="AT776" s="441"/>
      <c r="AU776" s="441"/>
      <c r="AV776" s="442">
        <v>79</v>
      </c>
      <c r="AW776" s="442"/>
      <c r="AX776" s="442"/>
      <c r="AY776" s="442"/>
      <c r="AZ776" s="442"/>
      <c r="BA776" s="442"/>
      <c r="BB776" s="442"/>
      <c r="BC776" s="442">
        <v>106</v>
      </c>
      <c r="BD776" s="442"/>
      <c r="BE776" s="442"/>
      <c r="BF776" s="442"/>
      <c r="BG776" s="442"/>
      <c r="BH776" s="442"/>
      <c r="BI776" s="442"/>
      <c r="BJ776" s="442">
        <v>165</v>
      </c>
      <c r="BK776" s="442"/>
      <c r="BL776" s="442"/>
      <c r="BM776" s="442"/>
      <c r="BN776" s="442"/>
      <c r="BO776" s="442"/>
      <c r="BP776" s="442"/>
      <c r="BQ776" s="442">
        <f t="shared" si="84"/>
        <v>689</v>
      </c>
      <c r="BR776" s="442"/>
      <c r="BS776" s="442"/>
      <c r="BT776" s="442"/>
      <c r="BU776" s="442"/>
      <c r="BV776" s="442"/>
      <c r="BW776" s="442"/>
      <c r="BX776" s="442"/>
      <c r="BY776" s="442"/>
      <c r="BZ776" s="443"/>
      <c r="CA776" s="443"/>
      <c r="CB776" s="443"/>
    </row>
    <row r="777" spans="1:80" s="4" customFormat="1" ht="15" customHeight="1">
      <c r="A777"/>
      <c r="B777" s="412" t="s">
        <v>788</v>
      </c>
      <c r="C777" s="412"/>
      <c r="D777" s="412"/>
      <c r="E777" s="412"/>
      <c r="F777" s="412"/>
      <c r="G777" s="412"/>
      <c r="H777" s="412"/>
      <c r="I777" s="412"/>
      <c r="J777" s="412"/>
      <c r="K777" s="321">
        <v>10538</v>
      </c>
      <c r="L777" s="321"/>
      <c r="M777" s="321"/>
      <c r="N777" s="321"/>
      <c r="O777" s="321"/>
      <c r="P777" s="321"/>
      <c r="Q777" s="321"/>
      <c r="R777" s="321">
        <v>517</v>
      </c>
      <c r="S777" s="321"/>
      <c r="T777" s="321"/>
      <c r="U777" s="321"/>
      <c r="V777" s="321"/>
      <c r="W777" s="321"/>
      <c r="X777" s="321"/>
      <c r="Y777" s="321">
        <v>739</v>
      </c>
      <c r="Z777" s="321"/>
      <c r="AA777" s="321"/>
      <c r="AB777" s="321"/>
      <c r="AC777" s="321"/>
      <c r="AD777" s="321"/>
      <c r="AE777" s="321"/>
      <c r="AF777" s="440">
        <f t="shared" si="83"/>
        <v>11794</v>
      </c>
      <c r="AG777" s="440"/>
      <c r="AH777" s="440"/>
      <c r="AI777" s="440"/>
      <c r="AJ777" s="440"/>
      <c r="AK777" s="440"/>
      <c r="AL777" s="440"/>
      <c r="AM777" s="440"/>
      <c r="AN777" s="440"/>
      <c r="AO777" s="441">
        <v>347</v>
      </c>
      <c r="AP777" s="441"/>
      <c r="AQ777" s="441"/>
      <c r="AR777" s="441"/>
      <c r="AS777" s="441"/>
      <c r="AT777" s="441"/>
      <c r="AU777" s="441"/>
      <c r="AV777" s="442">
        <v>77</v>
      </c>
      <c r="AW777" s="442"/>
      <c r="AX777" s="442"/>
      <c r="AY777" s="442"/>
      <c r="AZ777" s="442"/>
      <c r="BA777" s="442"/>
      <c r="BB777" s="442"/>
      <c r="BC777" s="442">
        <v>110</v>
      </c>
      <c r="BD777" s="442"/>
      <c r="BE777" s="442"/>
      <c r="BF777" s="442"/>
      <c r="BG777" s="442"/>
      <c r="BH777" s="442"/>
      <c r="BI777" s="442"/>
      <c r="BJ777" s="442">
        <v>160</v>
      </c>
      <c r="BK777" s="442"/>
      <c r="BL777" s="442"/>
      <c r="BM777" s="442"/>
      <c r="BN777" s="442"/>
      <c r="BO777" s="442"/>
      <c r="BP777" s="442"/>
      <c r="BQ777" s="442">
        <f t="shared" si="84"/>
        <v>694</v>
      </c>
      <c r="BR777" s="442"/>
      <c r="BS777" s="442"/>
      <c r="BT777" s="442"/>
      <c r="BU777" s="442"/>
      <c r="BV777" s="442"/>
      <c r="BW777" s="442"/>
      <c r="BX777" s="442"/>
      <c r="BY777" s="442"/>
      <c r="BZ777" s="443"/>
      <c r="CA777" s="443"/>
      <c r="CB777" s="443"/>
    </row>
    <row r="778" spans="1:80" s="4" customFormat="1" ht="15" customHeight="1">
      <c r="A778"/>
      <c r="B778" s="168" t="s">
        <v>789</v>
      </c>
      <c r="C778" s="168"/>
      <c r="D778" s="168"/>
      <c r="E778" s="168"/>
      <c r="F778" s="168"/>
      <c r="G778" s="168"/>
      <c r="H778" s="168"/>
      <c r="I778" s="168"/>
      <c r="J778" s="168"/>
      <c r="K778" s="444">
        <v>10727</v>
      </c>
      <c r="L778" s="444"/>
      <c r="M778" s="444"/>
      <c r="N778" s="444"/>
      <c r="O778" s="444"/>
      <c r="P778" s="444"/>
      <c r="Q778" s="444"/>
      <c r="R778" s="444">
        <v>520</v>
      </c>
      <c r="S778" s="444"/>
      <c r="T778" s="444"/>
      <c r="U778" s="444"/>
      <c r="V778" s="444"/>
      <c r="W778" s="444"/>
      <c r="X778" s="444"/>
      <c r="Y778" s="444">
        <v>721</v>
      </c>
      <c r="Z778" s="444"/>
      <c r="AA778" s="444"/>
      <c r="AB778" s="444"/>
      <c r="AC778" s="444"/>
      <c r="AD778" s="444"/>
      <c r="AE778" s="444"/>
      <c r="AF778" s="445">
        <f t="shared" si="83"/>
        <v>11968</v>
      </c>
      <c r="AG778" s="445"/>
      <c r="AH778" s="445"/>
      <c r="AI778" s="445"/>
      <c r="AJ778" s="445"/>
      <c r="AK778" s="445"/>
      <c r="AL778" s="445"/>
      <c r="AM778" s="445"/>
      <c r="AN778" s="445"/>
      <c r="AO778" s="446">
        <v>304</v>
      </c>
      <c r="AP778" s="446"/>
      <c r="AQ778" s="446"/>
      <c r="AR778" s="446"/>
      <c r="AS778" s="446"/>
      <c r="AT778" s="446"/>
      <c r="AU778" s="446"/>
      <c r="AV778" s="446">
        <v>77</v>
      </c>
      <c r="AW778" s="446"/>
      <c r="AX778" s="446"/>
      <c r="AY778" s="446"/>
      <c r="AZ778" s="446"/>
      <c r="BA778" s="446"/>
      <c r="BB778" s="446"/>
      <c r="BC778" s="446">
        <v>117</v>
      </c>
      <c r="BD778" s="446"/>
      <c r="BE778" s="446"/>
      <c r="BF778" s="446"/>
      <c r="BG778" s="446"/>
      <c r="BH778" s="446"/>
      <c r="BI778" s="446"/>
      <c r="BJ778" s="446">
        <v>146</v>
      </c>
      <c r="BK778" s="446"/>
      <c r="BL778" s="446"/>
      <c r="BM778" s="446"/>
      <c r="BN778" s="446"/>
      <c r="BO778" s="446"/>
      <c r="BP778" s="446"/>
      <c r="BQ778" s="446">
        <f t="shared" si="84"/>
        <v>644</v>
      </c>
      <c r="BR778" s="446"/>
      <c r="BS778" s="446"/>
      <c r="BT778" s="446"/>
      <c r="BU778" s="446"/>
      <c r="BV778" s="446"/>
      <c r="BW778" s="446"/>
      <c r="BX778" s="446"/>
      <c r="BY778" s="446"/>
      <c r="BZ778" s="443"/>
      <c r="CA778" s="443"/>
      <c r="CB778" s="443"/>
    </row>
    <row r="779" spans="1:80" s="4" customFormat="1" ht="15" customHeight="1">
      <c r="A779"/>
      <c r="B779" s="332"/>
      <c r="C779" s="332"/>
      <c r="D779" s="332"/>
      <c r="E779" s="332"/>
      <c r="F779" s="332"/>
      <c r="G779" s="332"/>
      <c r="H779" s="332"/>
      <c r="I779" s="332"/>
      <c r="J779" s="336"/>
      <c r="K779" s="336"/>
      <c r="L779" s="336"/>
      <c r="M779" s="336"/>
      <c r="N779" s="336"/>
      <c r="O779" s="336"/>
      <c r="P779" s="336"/>
      <c r="Q779" s="336"/>
      <c r="R779" s="336"/>
      <c r="S779" s="336"/>
      <c r="T779" s="336"/>
      <c r="U779" s="336"/>
      <c r="V779" s="336"/>
      <c r="W779" s="336"/>
      <c r="X779" s="336"/>
      <c r="Y779" s="336"/>
      <c r="Z779" s="336"/>
      <c r="AA779" s="336"/>
      <c r="AB779" s="336"/>
      <c r="AC779" s="336"/>
      <c r="AD779" s="336"/>
      <c r="AE779" s="336"/>
      <c r="AF779" s="336"/>
      <c r="AG779" s="336"/>
      <c r="AH779" s="336"/>
      <c r="AI779" s="336"/>
      <c r="AJ779" s="336"/>
      <c r="AK779" s="336"/>
      <c r="AL779" s="336"/>
      <c r="AM779" s="336"/>
      <c r="AN779" s="336"/>
      <c r="AO779" s="336"/>
      <c r="AP779" s="337"/>
      <c r="AQ779" s="337"/>
      <c r="AR779" s="337"/>
      <c r="AS779" s="337"/>
      <c r="AT779" s="337"/>
      <c r="AU779" s="337"/>
      <c r="AV779" s="337"/>
      <c r="AW779" s="337"/>
      <c r="AX779" s="337"/>
      <c r="AY779" s="337"/>
      <c r="AZ779" s="337"/>
      <c r="BA779" s="337"/>
      <c r="BB779" s="337"/>
      <c r="BC779" s="337"/>
      <c r="BD779" s="337"/>
      <c r="BE779" s="337"/>
      <c r="BF779" s="337"/>
      <c r="BG779" s="337"/>
      <c r="BH779" s="337"/>
      <c r="BI779" s="337"/>
      <c r="BJ779" s="337"/>
      <c r="BK779" s="337"/>
      <c r="BL779" s="337"/>
      <c r="BM779" s="337"/>
      <c r="BN779" s="337"/>
      <c r="BO779" s="337"/>
      <c r="BP779" s="337"/>
      <c r="BQ779" s="337"/>
      <c r="BR779" s="337"/>
      <c r="BS779" s="337"/>
      <c r="BT779" s="337"/>
      <c r="BU779" s="337"/>
      <c r="BV779" s="337"/>
      <c r="BW779" s="337"/>
      <c r="BX779" s="337"/>
      <c r="BY779" s="52" t="s">
        <v>846</v>
      </c>
      <c r="BZ779" s="52"/>
      <c r="CA779" s="52"/>
      <c r="CB779" s="52"/>
    </row>
    <row r="780" spans="1:80" s="4" customFormat="1" ht="12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</row>
    <row r="781" spans="1:59" s="2" customFormat="1" ht="17.25" customHeight="1">
      <c r="A781" s="2" t="s">
        <v>847</v>
      </c>
      <c r="S781" s="2">
        <v>16.53</v>
      </c>
      <c r="AA781" s="2">
        <v>85.64</v>
      </c>
      <c r="AQ781" s="2">
        <v>5.32</v>
      </c>
      <c r="BG781" s="2">
        <v>195.4</v>
      </c>
    </row>
    <row r="782" spans="27:46" s="4" customFormat="1" ht="7.5" customHeight="1">
      <c r="AA782" s="4">
        <v>43.83</v>
      </c>
      <c r="AT782" s="333"/>
    </row>
    <row r="783" spans="1:80" s="4" customFormat="1" ht="15" customHeight="1">
      <c r="A783" s="4" t="s">
        <v>848</v>
      </c>
      <c r="AA783"/>
      <c r="AT783"/>
      <c r="BY783" s="52" t="s">
        <v>849</v>
      </c>
      <c r="BZ783" s="52"/>
      <c r="CA783" s="52"/>
      <c r="CB783" s="52"/>
    </row>
    <row r="784" spans="1:80" s="4" customFormat="1" ht="3.75" customHeight="1">
      <c r="A784"/>
      <c r="AA784"/>
      <c r="AT784"/>
      <c r="BY784"/>
      <c r="BZ784"/>
      <c r="CA784"/>
      <c r="CB784"/>
    </row>
    <row r="785" spans="1:80" s="4" customFormat="1" ht="15" customHeight="1">
      <c r="A785"/>
      <c r="B785" s="5" t="s">
        <v>12</v>
      </c>
      <c r="C785" s="5"/>
      <c r="D785" s="5"/>
      <c r="E785" s="5"/>
      <c r="F785" s="5"/>
      <c r="G785" s="5"/>
      <c r="H785" s="5"/>
      <c r="I785" s="5"/>
      <c r="J785" s="5"/>
      <c r="K785" s="275" t="s">
        <v>850</v>
      </c>
      <c r="L785" s="275"/>
      <c r="M785" s="275"/>
      <c r="N785" s="275"/>
      <c r="O785" s="275"/>
      <c r="P785" s="275"/>
      <c r="Q785" s="275"/>
      <c r="R785" s="275"/>
      <c r="S785" s="275" t="s">
        <v>851</v>
      </c>
      <c r="T785" s="275"/>
      <c r="U785" s="275"/>
      <c r="V785" s="275"/>
      <c r="W785" s="275"/>
      <c r="X785" s="275"/>
      <c r="Y785" s="275"/>
      <c r="Z785" s="447" t="s">
        <v>852</v>
      </c>
      <c r="AA785" s="447"/>
      <c r="AB785" s="447"/>
      <c r="AC785" s="447"/>
      <c r="AD785" s="447"/>
      <c r="AE785" s="447"/>
      <c r="AF785" s="447"/>
      <c r="AG785" s="275" t="s">
        <v>853</v>
      </c>
      <c r="AH785" s="275"/>
      <c r="AI785" s="275"/>
      <c r="AJ785" s="275"/>
      <c r="AK785" s="275"/>
      <c r="AL785" s="275"/>
      <c r="AM785" s="275"/>
      <c r="AN785" s="275" t="s">
        <v>854</v>
      </c>
      <c r="AO785" s="275"/>
      <c r="AP785" s="275"/>
      <c r="AQ785" s="275"/>
      <c r="AR785" s="275"/>
      <c r="AS785" s="275"/>
      <c r="AT785" s="275"/>
      <c r="AU785" s="275" t="s">
        <v>855</v>
      </c>
      <c r="AV785" s="275"/>
      <c r="AW785" s="275"/>
      <c r="AX785" s="275"/>
      <c r="AY785" s="275"/>
      <c r="AZ785" s="275"/>
      <c r="BA785" s="275"/>
      <c r="BB785" s="275" t="s">
        <v>856</v>
      </c>
      <c r="BC785" s="275"/>
      <c r="BD785" s="275"/>
      <c r="BE785" s="275"/>
      <c r="BF785" s="275"/>
      <c r="BG785" s="275"/>
      <c r="BH785" s="275"/>
      <c r="BI785" s="393" t="s">
        <v>31</v>
      </c>
      <c r="BJ785" s="393"/>
      <c r="BK785" s="393"/>
      <c r="BL785" s="393"/>
      <c r="BM785" s="393"/>
      <c r="BN785" s="393"/>
      <c r="BO785" s="393"/>
      <c r="BP785" s="393"/>
      <c r="BQ785" s="23" t="s">
        <v>96</v>
      </c>
      <c r="BR785" s="23"/>
      <c r="BS785" s="23"/>
      <c r="BT785" s="23"/>
      <c r="BU785" s="23"/>
      <c r="BV785" s="23"/>
      <c r="BW785" s="23"/>
      <c r="BX785" s="23"/>
      <c r="BY785" s="23"/>
      <c r="BZ785" s="439"/>
      <c r="CA785" s="439"/>
      <c r="CB785" s="439"/>
    </row>
    <row r="786" spans="1:80" s="4" customFormat="1" ht="15" customHeight="1">
      <c r="A786"/>
      <c r="B786" s="5"/>
      <c r="C786" s="5"/>
      <c r="D786" s="5"/>
      <c r="E786" s="5"/>
      <c r="F786" s="5"/>
      <c r="G786" s="5"/>
      <c r="H786" s="5"/>
      <c r="I786" s="5"/>
      <c r="J786" s="5"/>
      <c r="K786" s="275"/>
      <c r="L786" s="275"/>
      <c r="M786" s="275"/>
      <c r="N786" s="275"/>
      <c r="O786" s="275"/>
      <c r="P786" s="275"/>
      <c r="Q786" s="275"/>
      <c r="R786" s="275"/>
      <c r="S786" s="275"/>
      <c r="T786" s="275"/>
      <c r="U786" s="275"/>
      <c r="V786" s="275"/>
      <c r="W786" s="275"/>
      <c r="X786" s="275"/>
      <c r="Y786" s="275"/>
      <c r="Z786" s="447"/>
      <c r="AA786" s="447"/>
      <c r="AB786" s="447"/>
      <c r="AC786" s="447"/>
      <c r="AD786" s="447"/>
      <c r="AE786" s="447"/>
      <c r="AF786" s="447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393"/>
      <c r="BJ786" s="393"/>
      <c r="BK786" s="393"/>
      <c r="BL786" s="393"/>
      <c r="BM786" s="393"/>
      <c r="BN786" s="393"/>
      <c r="BO786" s="393"/>
      <c r="BP786" s="393"/>
      <c r="BQ786" s="23"/>
      <c r="BR786" s="23"/>
      <c r="BS786" s="23"/>
      <c r="BT786" s="23"/>
      <c r="BU786" s="23"/>
      <c r="BV786" s="23"/>
      <c r="BW786" s="23"/>
      <c r="BX786" s="23"/>
      <c r="BY786" s="23"/>
      <c r="BZ786" s="439"/>
      <c r="CA786" s="439"/>
      <c r="CB786" s="439"/>
    </row>
    <row r="787" spans="1:80" s="4" customFormat="1" ht="15" customHeight="1">
      <c r="A787"/>
      <c r="B787" s="5" t="s">
        <v>857</v>
      </c>
      <c r="C787" s="5"/>
      <c r="D787" s="5"/>
      <c r="E787" s="5"/>
      <c r="F787" s="5"/>
      <c r="G787" s="5"/>
      <c r="H787" s="5"/>
      <c r="I787" s="5"/>
      <c r="J787" s="5"/>
      <c r="K787" s="448">
        <v>94</v>
      </c>
      <c r="L787" s="448"/>
      <c r="M787" s="448"/>
      <c r="N787" s="448"/>
      <c r="O787" s="448"/>
      <c r="P787" s="448"/>
      <c r="Q787" s="448"/>
      <c r="R787" s="448"/>
      <c r="S787" s="448">
        <v>42</v>
      </c>
      <c r="T787" s="448"/>
      <c r="U787" s="448"/>
      <c r="V787" s="448"/>
      <c r="W787" s="448"/>
      <c r="X787" s="448"/>
      <c r="Y787" s="448"/>
      <c r="Z787" s="448">
        <v>36</v>
      </c>
      <c r="AA787" s="448"/>
      <c r="AB787" s="448"/>
      <c r="AC787" s="448"/>
      <c r="AD787" s="448"/>
      <c r="AE787" s="448"/>
      <c r="AF787" s="448"/>
      <c r="AG787" s="448">
        <v>43</v>
      </c>
      <c r="AH787" s="448"/>
      <c r="AI787" s="448"/>
      <c r="AJ787" s="448"/>
      <c r="AK787" s="448"/>
      <c r="AL787" s="448"/>
      <c r="AM787" s="448"/>
      <c r="AN787" s="448">
        <v>0</v>
      </c>
      <c r="AO787" s="448"/>
      <c r="AP787" s="448"/>
      <c r="AQ787" s="448"/>
      <c r="AR787" s="448"/>
      <c r="AS787" s="448"/>
      <c r="AT787" s="448"/>
      <c r="AU787" s="448">
        <v>1</v>
      </c>
      <c r="AV787" s="448"/>
      <c r="AW787" s="448"/>
      <c r="AX787" s="448"/>
      <c r="AY787" s="448"/>
      <c r="AZ787" s="448"/>
      <c r="BA787" s="448"/>
      <c r="BB787" s="448">
        <v>24</v>
      </c>
      <c r="BC787" s="448"/>
      <c r="BD787" s="448"/>
      <c r="BE787" s="448"/>
      <c r="BF787" s="448"/>
      <c r="BG787" s="448"/>
      <c r="BH787" s="448"/>
      <c r="BI787" s="449">
        <v>79</v>
      </c>
      <c r="BJ787" s="449"/>
      <c r="BK787" s="449"/>
      <c r="BL787" s="449"/>
      <c r="BM787" s="449"/>
      <c r="BN787" s="449"/>
      <c r="BO787" s="449"/>
      <c r="BP787" s="449"/>
      <c r="BQ787" s="450">
        <f>SUM(K787:BP787)</f>
        <v>319</v>
      </c>
      <c r="BR787" s="450"/>
      <c r="BS787" s="450"/>
      <c r="BT787" s="450"/>
      <c r="BU787" s="450"/>
      <c r="BV787" s="450"/>
      <c r="BW787" s="450"/>
      <c r="BX787" s="450"/>
      <c r="BY787" s="450"/>
      <c r="BZ787" s="451"/>
      <c r="CA787" s="451"/>
      <c r="CB787" s="451"/>
    </row>
    <row r="788" spans="1:80" s="4" customFormat="1" ht="15" customHeight="1">
      <c r="A788"/>
      <c r="B788" s="452"/>
      <c r="C788" s="452"/>
      <c r="D788" s="452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 s="52" t="s">
        <v>858</v>
      </c>
      <c r="BZ788" s="52"/>
      <c r="CA788" s="52"/>
      <c r="CB788" s="52"/>
    </row>
    <row r="789" spans="1:80" s="4" customFormat="1" ht="9.75" customHeight="1">
      <c r="A789"/>
      <c r="B789" s="452"/>
      <c r="C789" s="452"/>
      <c r="D789" s="452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</row>
    <row r="790" spans="1:80" s="4" customFormat="1" ht="15" customHeight="1">
      <c r="A790" s="4" t="s">
        <v>859</v>
      </c>
      <c r="B790" s="452"/>
      <c r="C790" s="452"/>
      <c r="D790" s="452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 s="52" t="s">
        <v>849</v>
      </c>
      <c r="BZ790" s="52"/>
      <c r="CA790" s="52"/>
      <c r="CB790" s="52"/>
    </row>
    <row r="791" spans="1:80" s="4" customFormat="1" ht="3.75" customHeight="1">
      <c r="A791"/>
      <c r="B791" s="452"/>
      <c r="C791" s="452"/>
      <c r="D791" s="452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</row>
    <row r="792" spans="1:80" s="4" customFormat="1" ht="15" customHeight="1">
      <c r="A792"/>
      <c r="B792" s="5" t="s">
        <v>12</v>
      </c>
      <c r="C792" s="5"/>
      <c r="D792" s="5"/>
      <c r="E792" s="5"/>
      <c r="F792" s="5"/>
      <c r="G792" s="5"/>
      <c r="H792" s="5"/>
      <c r="I792" s="344" t="s">
        <v>860</v>
      </c>
      <c r="J792" s="344"/>
      <c r="K792" s="344"/>
      <c r="L792" s="344"/>
      <c r="M792" s="344"/>
      <c r="N792" s="344"/>
      <c r="O792" s="344" t="s">
        <v>861</v>
      </c>
      <c r="P792" s="344"/>
      <c r="Q792" s="344"/>
      <c r="R792" s="344"/>
      <c r="S792" s="344"/>
      <c r="T792" s="344"/>
      <c r="U792" s="344" t="s">
        <v>862</v>
      </c>
      <c r="V792" s="344"/>
      <c r="W792" s="344"/>
      <c r="X792" s="344"/>
      <c r="Y792" s="344"/>
      <c r="Z792" s="344"/>
      <c r="AA792" s="344" t="s">
        <v>863</v>
      </c>
      <c r="AB792" s="344"/>
      <c r="AC792" s="344"/>
      <c r="AD792" s="344"/>
      <c r="AE792" s="344"/>
      <c r="AF792" s="344"/>
      <c r="AG792" s="421" t="s">
        <v>864</v>
      </c>
      <c r="AH792" s="421"/>
      <c r="AI792" s="421"/>
      <c r="AJ792" s="421"/>
      <c r="AK792" s="421"/>
      <c r="AL792" s="421"/>
      <c r="AM792" s="421"/>
      <c r="AN792" s="421" t="s">
        <v>865</v>
      </c>
      <c r="AO792" s="421"/>
      <c r="AP792" s="421"/>
      <c r="AQ792" s="421"/>
      <c r="AR792" s="421"/>
      <c r="AS792" s="421"/>
      <c r="AT792" s="421"/>
      <c r="AU792" s="275" t="s">
        <v>866</v>
      </c>
      <c r="AV792" s="275"/>
      <c r="AW792" s="275"/>
      <c r="AX792" s="275"/>
      <c r="AY792" s="275"/>
      <c r="AZ792" s="275"/>
      <c r="BA792" s="344" t="s">
        <v>867</v>
      </c>
      <c r="BB792" s="344"/>
      <c r="BC792" s="344"/>
      <c r="BD792" s="344"/>
      <c r="BE792" s="344"/>
      <c r="BF792" s="344"/>
      <c r="BG792" s="344"/>
      <c r="BH792" s="275" t="s">
        <v>868</v>
      </c>
      <c r="BI792" s="275"/>
      <c r="BJ792" s="275"/>
      <c r="BK792" s="275"/>
      <c r="BL792" s="275"/>
      <c r="BM792" s="275"/>
      <c r="BN792" s="453" t="s">
        <v>31</v>
      </c>
      <c r="BO792" s="453"/>
      <c r="BP792" s="453"/>
      <c r="BQ792" s="453"/>
      <c r="BR792" s="453"/>
      <c r="BS792" s="453"/>
      <c r="BT792" s="23" t="s">
        <v>32</v>
      </c>
      <c r="BU792" s="23"/>
      <c r="BV792" s="23"/>
      <c r="BW792" s="23"/>
      <c r="BX792" s="23"/>
      <c r="BY792" s="23"/>
      <c r="BZ792" s="439"/>
      <c r="CA792" s="439"/>
      <c r="CB792" s="439"/>
    </row>
    <row r="793" spans="1:80" s="4" customFormat="1" ht="15" customHeight="1">
      <c r="A793"/>
      <c r="B793" s="5"/>
      <c r="C793" s="5"/>
      <c r="D793" s="5"/>
      <c r="E793" s="5"/>
      <c r="F793" s="5"/>
      <c r="G793" s="5"/>
      <c r="H793" s="5"/>
      <c r="I793" s="344"/>
      <c r="J793" s="344"/>
      <c r="K793" s="344"/>
      <c r="L793" s="344"/>
      <c r="M793" s="344"/>
      <c r="N793" s="344"/>
      <c r="O793" s="344"/>
      <c r="P793" s="344"/>
      <c r="Q793" s="344"/>
      <c r="R793" s="344"/>
      <c r="S793" s="344"/>
      <c r="T793" s="344"/>
      <c r="U793" s="344"/>
      <c r="V793" s="344"/>
      <c r="W793" s="344"/>
      <c r="X793" s="344"/>
      <c r="Y793" s="344"/>
      <c r="Z793" s="344"/>
      <c r="AA793" s="344"/>
      <c r="AB793" s="344"/>
      <c r="AC793" s="344"/>
      <c r="AD793" s="344"/>
      <c r="AE793" s="344"/>
      <c r="AF793" s="344"/>
      <c r="AG793" s="421"/>
      <c r="AH793" s="421"/>
      <c r="AI793" s="421"/>
      <c r="AJ793" s="421"/>
      <c r="AK793" s="421"/>
      <c r="AL793" s="421"/>
      <c r="AM793" s="421"/>
      <c r="AN793" s="421"/>
      <c r="AO793" s="421"/>
      <c r="AP793" s="421"/>
      <c r="AQ793" s="421"/>
      <c r="AR793" s="421"/>
      <c r="AS793" s="421"/>
      <c r="AT793" s="421"/>
      <c r="AU793" s="275"/>
      <c r="AV793" s="275"/>
      <c r="AW793" s="275"/>
      <c r="AX793" s="275"/>
      <c r="AY793" s="275"/>
      <c r="AZ793" s="275"/>
      <c r="BA793" s="344"/>
      <c r="BB793" s="344"/>
      <c r="BC793" s="344"/>
      <c r="BD793" s="344"/>
      <c r="BE793" s="344"/>
      <c r="BF793" s="344"/>
      <c r="BG793" s="344"/>
      <c r="BH793" s="275"/>
      <c r="BI793" s="275"/>
      <c r="BJ793" s="275"/>
      <c r="BK793" s="275"/>
      <c r="BL793" s="275"/>
      <c r="BM793" s="275"/>
      <c r="BN793" s="453"/>
      <c r="BO793" s="453"/>
      <c r="BP793" s="453"/>
      <c r="BQ793" s="453"/>
      <c r="BR793" s="453"/>
      <c r="BS793" s="453"/>
      <c r="BT793" s="23"/>
      <c r="BU793" s="23"/>
      <c r="BV793" s="23"/>
      <c r="BW793" s="23"/>
      <c r="BX793" s="23"/>
      <c r="BY793" s="23"/>
      <c r="BZ793" s="439"/>
      <c r="CA793" s="439"/>
      <c r="CB793" s="439"/>
    </row>
    <row r="794" spans="1:80" s="4" customFormat="1" ht="15" customHeight="1">
      <c r="A794"/>
      <c r="B794" s="9" t="s">
        <v>869</v>
      </c>
      <c r="C794" s="9"/>
      <c r="D794" s="9"/>
      <c r="E794" s="9"/>
      <c r="F794" s="9"/>
      <c r="G794" s="9"/>
      <c r="H794" s="9"/>
      <c r="I794" s="448">
        <v>0</v>
      </c>
      <c r="J794" s="448"/>
      <c r="K794" s="448"/>
      <c r="L794" s="448"/>
      <c r="M794" s="448"/>
      <c r="N794" s="448"/>
      <c r="O794" s="448">
        <v>6</v>
      </c>
      <c r="P794" s="448"/>
      <c r="Q794" s="448"/>
      <c r="R794" s="448"/>
      <c r="S794" s="448"/>
      <c r="T794" s="448"/>
      <c r="U794" s="448">
        <v>3</v>
      </c>
      <c r="V794" s="448"/>
      <c r="W794" s="448"/>
      <c r="X794" s="448"/>
      <c r="Y794" s="448"/>
      <c r="Z794" s="448"/>
      <c r="AA794" s="448">
        <v>0</v>
      </c>
      <c r="AB794" s="448"/>
      <c r="AC794" s="448"/>
      <c r="AD794" s="448"/>
      <c r="AE794" s="448"/>
      <c r="AF794" s="448"/>
      <c r="AG794" s="448">
        <v>1</v>
      </c>
      <c r="AH794" s="448"/>
      <c r="AI794" s="448"/>
      <c r="AJ794" s="448"/>
      <c r="AK794" s="448"/>
      <c r="AL794" s="448"/>
      <c r="AM794" s="448"/>
      <c r="AN794" s="448">
        <v>0</v>
      </c>
      <c r="AO794" s="448"/>
      <c r="AP794" s="448"/>
      <c r="AQ794" s="448"/>
      <c r="AR794" s="448"/>
      <c r="AS794" s="448"/>
      <c r="AT794" s="448"/>
      <c r="AU794" s="448">
        <v>0</v>
      </c>
      <c r="AV794" s="448"/>
      <c r="AW794" s="448"/>
      <c r="AX794" s="448"/>
      <c r="AY794" s="448"/>
      <c r="AZ794" s="448"/>
      <c r="BA794" s="448">
        <v>4</v>
      </c>
      <c r="BB794" s="448"/>
      <c r="BC794" s="448"/>
      <c r="BD794" s="448"/>
      <c r="BE794" s="448"/>
      <c r="BF794" s="448"/>
      <c r="BG794" s="448"/>
      <c r="BH794" s="448">
        <v>2</v>
      </c>
      <c r="BI794" s="448"/>
      <c r="BJ794" s="448"/>
      <c r="BK794" s="448"/>
      <c r="BL794" s="448"/>
      <c r="BM794" s="448"/>
      <c r="BN794" s="449">
        <v>9</v>
      </c>
      <c r="BO794" s="449"/>
      <c r="BP794" s="449"/>
      <c r="BQ794" s="449"/>
      <c r="BR794" s="449"/>
      <c r="BS794" s="449"/>
      <c r="BT794" s="429">
        <f>SUM(I794:BS794)</f>
        <v>25</v>
      </c>
      <c r="BU794" s="429"/>
      <c r="BV794" s="429"/>
      <c r="BW794" s="429"/>
      <c r="BX794" s="429"/>
      <c r="BY794" s="429"/>
      <c r="BZ794" s="451"/>
      <c r="CA794" s="451"/>
      <c r="CB794" s="451"/>
    </row>
    <row r="795" spans="1:80" s="4" customFormat="1" ht="15" customHeight="1">
      <c r="A795"/>
      <c r="B795" s="452"/>
      <c r="C795" s="452"/>
      <c r="D795" s="452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 s="52" t="s">
        <v>870</v>
      </c>
      <c r="BZ795" s="52"/>
      <c r="CA795" s="52"/>
      <c r="CB795" s="52"/>
    </row>
    <row r="796" spans="1:80" s="4" customFormat="1" ht="10.5" customHeight="1">
      <c r="A796"/>
      <c r="B796" s="452"/>
      <c r="C796" s="452"/>
      <c r="D796" s="452"/>
      <c r="E796"/>
      <c r="F796"/>
      <c r="G796"/>
      <c r="H796"/>
      <c r="I796"/>
      <c r="J796"/>
      <c r="K796"/>
      <c r="L796"/>
      <c r="M796" s="4">
        <v>37.1</v>
      </c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</row>
    <row r="797" spans="1:80" s="4" customFormat="1" ht="15" customHeight="1">
      <c r="A797" s="4" t="s">
        <v>871</v>
      </c>
      <c r="B797" s="452"/>
      <c r="C797" s="452"/>
      <c r="D797" s="452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 s="52" t="s">
        <v>872</v>
      </c>
      <c r="BZ797" s="52"/>
      <c r="CA797" s="52"/>
      <c r="CB797" s="52"/>
    </row>
    <row r="798" spans="1:80" s="4" customFormat="1" ht="3.75" customHeight="1">
      <c r="A798"/>
      <c r="B798" s="452"/>
      <c r="C798" s="452"/>
      <c r="D798" s="452"/>
      <c r="E798"/>
      <c r="F798"/>
      <c r="G798"/>
      <c r="H798"/>
      <c r="I798"/>
      <c r="J798"/>
      <c r="K798"/>
      <c r="L798"/>
      <c r="M798" s="4">
        <v>27.5</v>
      </c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</row>
    <row r="799" spans="1:80" s="4" customFormat="1" ht="15" customHeight="1">
      <c r="A799"/>
      <c r="B799" s="5" t="s">
        <v>12</v>
      </c>
      <c r="C799" s="5"/>
      <c r="D799" s="5"/>
      <c r="E799" s="5"/>
      <c r="F799" s="5"/>
      <c r="G799" s="5"/>
      <c r="H799" s="5"/>
      <c r="I799" s="5"/>
      <c r="J799" s="5"/>
      <c r="K799" s="344" t="s">
        <v>873</v>
      </c>
      <c r="L799" s="344"/>
      <c r="M799" s="344"/>
      <c r="N799" s="344"/>
      <c r="O799" s="344" t="s">
        <v>874</v>
      </c>
      <c r="P799" s="344"/>
      <c r="Q799" s="344"/>
      <c r="R799" s="344"/>
      <c r="S799" s="344" t="s">
        <v>875</v>
      </c>
      <c r="T799" s="344"/>
      <c r="U799" s="344"/>
      <c r="V799" s="344"/>
      <c r="W799" s="344" t="s">
        <v>876</v>
      </c>
      <c r="X799" s="344"/>
      <c r="Y799" s="344"/>
      <c r="Z799" s="344"/>
      <c r="AA799" s="344" t="s">
        <v>877</v>
      </c>
      <c r="AB799" s="344"/>
      <c r="AC799" s="344"/>
      <c r="AD799" s="344"/>
      <c r="AE799" s="344" t="s">
        <v>878</v>
      </c>
      <c r="AF799" s="344"/>
      <c r="AG799" s="344"/>
      <c r="AH799" s="344"/>
      <c r="AI799" s="344" t="s">
        <v>879</v>
      </c>
      <c r="AJ799" s="344"/>
      <c r="AK799" s="344"/>
      <c r="AL799" s="344"/>
      <c r="AM799" s="344" t="s">
        <v>880</v>
      </c>
      <c r="AN799" s="344"/>
      <c r="AO799" s="344"/>
      <c r="AP799" s="344"/>
      <c r="AQ799" s="344" t="s">
        <v>881</v>
      </c>
      <c r="AR799" s="344"/>
      <c r="AS799" s="344"/>
      <c r="AT799" s="344"/>
      <c r="AU799" s="344" t="s">
        <v>882</v>
      </c>
      <c r="AV799" s="344"/>
      <c r="AW799" s="344"/>
      <c r="AX799" s="344"/>
      <c r="AY799" s="454" t="s">
        <v>31</v>
      </c>
      <c r="AZ799" s="454"/>
      <c r="BA799" s="454"/>
      <c r="BB799" s="454"/>
      <c r="BC799" s="454"/>
      <c r="BD799" s="455" t="s">
        <v>128</v>
      </c>
      <c r="BE799" s="455"/>
      <c r="BF799" s="455"/>
      <c r="BG799" s="455"/>
      <c r="BH799" s="455"/>
      <c r="BI799" s="455"/>
      <c r="BJ799" s="455"/>
      <c r="BK799" s="456" t="s">
        <v>883</v>
      </c>
      <c r="BL799" s="456"/>
      <c r="BM799" s="456"/>
      <c r="BN799" s="456"/>
      <c r="BO799" s="456"/>
      <c r="BP799" s="456"/>
      <c r="BQ799" s="456"/>
      <c r="BR799" s="456"/>
      <c r="BS799" s="456"/>
      <c r="BT799" s="456"/>
      <c r="BU799" s="275" t="s">
        <v>884</v>
      </c>
      <c r="BV799" s="275"/>
      <c r="BW799" s="275"/>
      <c r="BX799" s="275"/>
      <c r="BY799" s="275"/>
      <c r="BZ799" s="457"/>
      <c r="CA799" s="457"/>
      <c r="CB799" s="457"/>
    </row>
    <row r="800" spans="1:80" s="4" customFormat="1" ht="15" customHeight="1">
      <c r="A800"/>
      <c r="B800" s="5"/>
      <c r="C800" s="5"/>
      <c r="D800" s="5"/>
      <c r="E800" s="5"/>
      <c r="F800" s="5"/>
      <c r="G800" s="5"/>
      <c r="H800" s="5"/>
      <c r="I800" s="5"/>
      <c r="J800" s="5"/>
      <c r="K800" s="344"/>
      <c r="L800" s="344"/>
      <c r="M800" s="344"/>
      <c r="N800" s="344"/>
      <c r="O800" s="344"/>
      <c r="P800" s="344"/>
      <c r="Q800" s="344"/>
      <c r="R800" s="344"/>
      <c r="S800" s="344"/>
      <c r="T800" s="344"/>
      <c r="U800" s="344"/>
      <c r="V800" s="344"/>
      <c r="W800" s="344"/>
      <c r="X800" s="344"/>
      <c r="Y800" s="344"/>
      <c r="Z800" s="344"/>
      <c r="AA800" s="344"/>
      <c r="AB800" s="344"/>
      <c r="AC800" s="344"/>
      <c r="AD800" s="344"/>
      <c r="AE800" s="344"/>
      <c r="AF800" s="344"/>
      <c r="AG800" s="344"/>
      <c r="AH800" s="344"/>
      <c r="AI800" s="344"/>
      <c r="AJ800" s="344"/>
      <c r="AK800" s="344"/>
      <c r="AL800" s="344"/>
      <c r="AM800" s="344"/>
      <c r="AN800" s="344"/>
      <c r="AO800" s="344"/>
      <c r="AP800" s="344"/>
      <c r="AQ800" s="344"/>
      <c r="AR800" s="344"/>
      <c r="AS800" s="344"/>
      <c r="AT800" s="344"/>
      <c r="AU800" s="344"/>
      <c r="AV800" s="344"/>
      <c r="AW800" s="344"/>
      <c r="AX800" s="344"/>
      <c r="AY800" s="454"/>
      <c r="AZ800" s="454"/>
      <c r="BA800" s="454"/>
      <c r="BB800" s="454"/>
      <c r="BC800" s="454"/>
      <c r="BD800" s="455"/>
      <c r="BE800" s="455"/>
      <c r="BF800" s="455"/>
      <c r="BG800" s="455"/>
      <c r="BH800" s="455"/>
      <c r="BI800" s="455"/>
      <c r="BJ800" s="455"/>
      <c r="BK800" s="458" t="s">
        <v>885</v>
      </c>
      <c r="BL800" s="458"/>
      <c r="BM800" s="458"/>
      <c r="BN800" s="458"/>
      <c r="BO800" s="458"/>
      <c r="BP800" s="459" t="s">
        <v>886</v>
      </c>
      <c r="BQ800" s="459"/>
      <c r="BR800" s="459"/>
      <c r="BS800" s="459"/>
      <c r="BT800" s="459"/>
      <c r="BU800" s="275"/>
      <c r="BV800" s="275"/>
      <c r="BW800" s="275"/>
      <c r="BX800" s="275"/>
      <c r="BY800" s="275"/>
      <c r="BZ800" s="457"/>
      <c r="CA800" s="457"/>
      <c r="CB800" s="457"/>
    </row>
    <row r="801" spans="1:80" s="4" customFormat="1" ht="15" customHeight="1">
      <c r="A801"/>
      <c r="B801" s="5" t="s">
        <v>857</v>
      </c>
      <c r="C801" s="5"/>
      <c r="D801" s="5"/>
      <c r="E801" s="5"/>
      <c r="F801" s="5"/>
      <c r="G801" s="5"/>
      <c r="H801" s="5"/>
      <c r="I801" s="5"/>
      <c r="J801" s="5"/>
      <c r="K801" s="460">
        <v>3</v>
      </c>
      <c r="L801" s="460"/>
      <c r="M801" s="460"/>
      <c r="N801" s="460"/>
      <c r="O801" s="460">
        <v>0</v>
      </c>
      <c r="P801" s="460"/>
      <c r="Q801" s="460"/>
      <c r="R801" s="460"/>
      <c r="S801" s="460">
        <v>1</v>
      </c>
      <c r="T801" s="460"/>
      <c r="U801" s="460"/>
      <c r="V801" s="460"/>
      <c r="W801" s="460">
        <v>155</v>
      </c>
      <c r="X801" s="460"/>
      <c r="Y801" s="460"/>
      <c r="Z801" s="460"/>
      <c r="AA801" s="460">
        <v>30</v>
      </c>
      <c r="AB801" s="460"/>
      <c r="AC801" s="460"/>
      <c r="AD801" s="460"/>
      <c r="AE801" s="460">
        <v>38</v>
      </c>
      <c r="AF801" s="460"/>
      <c r="AG801" s="460"/>
      <c r="AH801" s="460"/>
      <c r="AI801" s="460">
        <v>319</v>
      </c>
      <c r="AJ801" s="460"/>
      <c r="AK801" s="460"/>
      <c r="AL801" s="460"/>
      <c r="AM801" s="460">
        <v>7</v>
      </c>
      <c r="AN801" s="460"/>
      <c r="AO801" s="460"/>
      <c r="AP801" s="460"/>
      <c r="AQ801" s="460">
        <v>17</v>
      </c>
      <c r="AR801" s="460"/>
      <c r="AS801" s="460"/>
      <c r="AT801" s="460"/>
      <c r="AU801" s="461">
        <v>1299</v>
      </c>
      <c r="AV801" s="461"/>
      <c r="AW801" s="461"/>
      <c r="AX801" s="461"/>
      <c r="AY801" s="462">
        <v>291</v>
      </c>
      <c r="AZ801" s="462"/>
      <c r="BA801" s="462"/>
      <c r="BB801" s="462"/>
      <c r="BC801" s="462"/>
      <c r="BD801" s="463">
        <v>2160</v>
      </c>
      <c r="BE801" s="463"/>
      <c r="BF801" s="463"/>
      <c r="BG801" s="463"/>
      <c r="BH801" s="463"/>
      <c r="BI801" s="463"/>
      <c r="BJ801" s="463"/>
      <c r="BK801" s="464">
        <v>2160</v>
      </c>
      <c r="BL801" s="464"/>
      <c r="BM801" s="464"/>
      <c r="BN801" s="464"/>
      <c r="BO801" s="464"/>
      <c r="BP801" s="465">
        <v>202</v>
      </c>
      <c r="BQ801" s="465"/>
      <c r="BR801" s="465"/>
      <c r="BS801" s="465"/>
      <c r="BT801" s="465"/>
      <c r="BU801" s="466">
        <v>0.08552000000000001</v>
      </c>
      <c r="BV801" s="466"/>
      <c r="BW801" s="466"/>
      <c r="BX801" s="466"/>
      <c r="BY801" s="466"/>
      <c r="BZ801" s="467"/>
      <c r="CA801" s="467"/>
      <c r="CB801" s="467"/>
    </row>
    <row r="802" spans="1:80" s="4" customFormat="1" ht="15" customHeight="1">
      <c r="A802"/>
      <c r="B802" s="333"/>
      <c r="C802" s="333"/>
      <c r="D802" s="333"/>
      <c r="E802" s="333"/>
      <c r="F802" s="333"/>
      <c r="G802" s="333"/>
      <c r="H802" s="333"/>
      <c r="I802" s="333"/>
      <c r="J802" s="333"/>
      <c r="K802" s="333"/>
      <c r="L802" s="333"/>
      <c r="M802" s="333"/>
      <c r="N802" s="333"/>
      <c r="O802" s="333"/>
      <c r="P802" s="333"/>
      <c r="Q802" s="333"/>
      <c r="R802" s="333"/>
      <c r="S802" s="333"/>
      <c r="T802" s="333"/>
      <c r="U802" s="333"/>
      <c r="V802" s="333"/>
      <c r="W802" s="333"/>
      <c r="X802" s="333"/>
      <c r="Y802" s="333"/>
      <c r="Z802" s="333"/>
      <c r="AA802" s="333"/>
      <c r="AB802" s="333"/>
      <c r="AC802" s="333"/>
      <c r="AD802" s="333"/>
      <c r="AE802" s="333"/>
      <c r="AF802" s="333"/>
      <c r="AG802" s="333"/>
      <c r="AH802" s="333"/>
      <c r="AI802" s="333"/>
      <c r="AJ802" s="333"/>
      <c r="AK802" s="333"/>
      <c r="AL802" s="333"/>
      <c r="AM802" s="333"/>
      <c r="AN802" s="333"/>
      <c r="AO802" s="333"/>
      <c r="AP802" s="333"/>
      <c r="AQ802" s="333"/>
      <c r="AR802" s="333"/>
      <c r="AS802" s="333"/>
      <c r="AT802" s="333"/>
      <c r="AU802" s="333"/>
      <c r="AV802"/>
      <c r="AW802" s="333"/>
      <c r="AX802" s="333"/>
      <c r="AY802" s="333"/>
      <c r="AZ802"/>
      <c r="BA802"/>
      <c r="BB802"/>
      <c r="BC802" s="333"/>
      <c r="BD802" s="333"/>
      <c r="BE802" s="333"/>
      <c r="BF802" s="333"/>
      <c r="BG802"/>
      <c r="BH802" s="333"/>
      <c r="BI802"/>
      <c r="BJ802" s="333"/>
      <c r="BK802" s="333"/>
      <c r="BL802" s="333"/>
      <c r="BM802" s="333"/>
      <c r="BN802" s="333"/>
      <c r="BO802" s="333"/>
      <c r="BP802" s="333"/>
      <c r="BQ802" s="333"/>
      <c r="BR802"/>
      <c r="BS802"/>
      <c r="BT802"/>
      <c r="BU802"/>
      <c r="BV802"/>
      <c r="BW802"/>
      <c r="BX802"/>
      <c r="BY802" s="8" t="s">
        <v>870</v>
      </c>
      <c r="BZ802" s="8"/>
      <c r="CA802" s="8"/>
      <c r="CB802" s="8"/>
    </row>
    <row r="803" spans="1:80" s="4" customFormat="1" ht="9.75" customHeight="1">
      <c r="A803"/>
      <c r="B803" s="333"/>
      <c r="C803" s="333"/>
      <c r="D803" s="333"/>
      <c r="E803" s="333"/>
      <c r="F803" s="333"/>
      <c r="G803" s="333"/>
      <c r="H803" s="333"/>
      <c r="I803" s="333"/>
      <c r="J803" s="333"/>
      <c r="K803" s="333"/>
      <c r="L803" s="333"/>
      <c r="M803" s="333"/>
      <c r="N803" s="333"/>
      <c r="O803" s="333"/>
      <c r="P803" s="333"/>
      <c r="Q803" s="333"/>
      <c r="R803" s="333"/>
      <c r="S803" s="333"/>
      <c r="T803" s="333"/>
      <c r="U803" s="333"/>
      <c r="V803" s="333"/>
      <c r="W803" s="333"/>
      <c r="X803" s="333"/>
      <c r="Y803" s="333"/>
      <c r="Z803" s="333"/>
      <c r="AA803" s="333"/>
      <c r="AB803" s="333"/>
      <c r="AC803" s="333"/>
      <c r="AD803" s="333"/>
      <c r="AE803" s="333"/>
      <c r="AF803" s="333"/>
      <c r="AG803" s="333"/>
      <c r="AH803" s="333"/>
      <c r="AI803" s="333"/>
      <c r="AJ803" s="333"/>
      <c r="AK803" s="333"/>
      <c r="AL803" s="333"/>
      <c r="AM803" s="333"/>
      <c r="AN803" s="333"/>
      <c r="AO803" s="333"/>
      <c r="AP803" s="333"/>
      <c r="AQ803" s="333"/>
      <c r="AR803" s="333"/>
      <c r="AS803" s="333"/>
      <c r="AT803" s="333"/>
      <c r="AU803" s="333"/>
      <c r="AV803"/>
      <c r="AW803" s="333"/>
      <c r="AX803" s="333"/>
      <c r="AY803" s="333"/>
      <c r="AZ803"/>
      <c r="BA803"/>
      <c r="BB803"/>
      <c r="BC803" s="333"/>
      <c r="BD803" s="333"/>
      <c r="BE803" s="333"/>
      <c r="BF803" s="333"/>
      <c r="BG803" s="333"/>
      <c r="BH803" s="333"/>
      <c r="BI803"/>
      <c r="BJ803" s="333"/>
      <c r="BK803" s="333"/>
      <c r="BL803" s="333"/>
      <c r="BM803" s="333"/>
      <c r="BN803" s="333"/>
      <c r="BO803" s="333"/>
      <c r="BP803" s="333"/>
      <c r="BQ803" s="333"/>
      <c r="BR803"/>
      <c r="BS803"/>
      <c r="BT803"/>
      <c r="BU803"/>
      <c r="BV803"/>
      <c r="BW803"/>
      <c r="BX803"/>
      <c r="BY803"/>
      <c r="BZ803"/>
      <c r="CA803"/>
      <c r="CB803"/>
    </row>
    <row r="804" spans="1:256" ht="15" customHeight="1">
      <c r="A804" s="4" t="s">
        <v>887</v>
      </c>
      <c r="B804" s="452"/>
      <c r="C804" s="452"/>
      <c r="D804" s="452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 s="52" t="s">
        <v>888</v>
      </c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1:256" ht="3.75" customHeight="1">
      <c r="A805"/>
      <c r="B805" s="452"/>
      <c r="C805" s="452"/>
      <c r="D805" s="452"/>
      <c r="E805"/>
      <c r="F805"/>
      <c r="G805"/>
      <c r="H805"/>
      <c r="I805"/>
      <c r="J805"/>
      <c r="K805"/>
      <c r="L805"/>
      <c r="M805" s="4">
        <v>27.5</v>
      </c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1:256" ht="15" customHeight="1">
      <c r="A806"/>
      <c r="B806" s="5" t="s">
        <v>12</v>
      </c>
      <c r="C806" s="5"/>
      <c r="D806" s="5"/>
      <c r="E806" s="5"/>
      <c r="F806" s="5"/>
      <c r="G806" s="5"/>
      <c r="H806" s="5"/>
      <c r="I806" s="5"/>
      <c r="J806" s="5"/>
      <c r="K806" s="344" t="s">
        <v>873</v>
      </c>
      <c r="L806" s="344"/>
      <c r="M806" s="344"/>
      <c r="N806" s="344"/>
      <c r="O806" s="344" t="s">
        <v>874</v>
      </c>
      <c r="P806" s="344"/>
      <c r="Q806" s="344"/>
      <c r="R806" s="344"/>
      <c r="S806" s="344" t="s">
        <v>875</v>
      </c>
      <c r="T806" s="344"/>
      <c r="U806" s="344"/>
      <c r="V806" s="344"/>
      <c r="W806" s="344" t="s">
        <v>876</v>
      </c>
      <c r="X806" s="344"/>
      <c r="Y806" s="344"/>
      <c r="Z806" s="344"/>
      <c r="AA806" s="344" t="s">
        <v>877</v>
      </c>
      <c r="AB806" s="344"/>
      <c r="AC806" s="344"/>
      <c r="AD806" s="344"/>
      <c r="AE806" s="344" t="s">
        <v>878</v>
      </c>
      <c r="AF806" s="344"/>
      <c r="AG806" s="344"/>
      <c r="AH806" s="344"/>
      <c r="AI806" s="344" t="s">
        <v>879</v>
      </c>
      <c r="AJ806" s="344"/>
      <c r="AK806" s="344"/>
      <c r="AL806" s="344"/>
      <c r="AM806" s="344" t="s">
        <v>880</v>
      </c>
      <c r="AN806" s="344"/>
      <c r="AO806" s="344"/>
      <c r="AP806" s="344"/>
      <c r="AQ806" s="344" t="s">
        <v>881</v>
      </c>
      <c r="AR806" s="344"/>
      <c r="AS806" s="344"/>
      <c r="AT806" s="344"/>
      <c r="AU806" s="344" t="s">
        <v>882</v>
      </c>
      <c r="AV806" s="344"/>
      <c r="AW806" s="344"/>
      <c r="AX806" s="344"/>
      <c r="AY806" s="454" t="s">
        <v>31</v>
      </c>
      <c r="AZ806" s="454"/>
      <c r="BA806" s="454"/>
      <c r="BB806" s="454"/>
      <c r="BC806" s="454"/>
      <c r="BD806" s="455" t="s">
        <v>128</v>
      </c>
      <c r="BE806" s="455"/>
      <c r="BF806" s="455"/>
      <c r="BG806" s="455"/>
      <c r="BH806" s="455"/>
      <c r="BI806" s="455"/>
      <c r="BJ806" s="455"/>
      <c r="BK806" s="456" t="s">
        <v>883</v>
      </c>
      <c r="BL806" s="456"/>
      <c r="BM806" s="456"/>
      <c r="BN806" s="456"/>
      <c r="BO806" s="456"/>
      <c r="BP806" s="456"/>
      <c r="BQ806" s="456"/>
      <c r="BR806" s="456"/>
      <c r="BS806" s="456"/>
      <c r="BT806" s="456"/>
      <c r="BU806" s="275" t="s">
        <v>884</v>
      </c>
      <c r="BV806" s="275"/>
      <c r="BW806" s="275"/>
      <c r="BX806" s="275"/>
      <c r="BY806" s="275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1:256" ht="15" customHeight="1">
      <c r="A807"/>
      <c r="B807" s="5"/>
      <c r="C807" s="5"/>
      <c r="D807" s="5"/>
      <c r="E807" s="5"/>
      <c r="F807" s="5"/>
      <c r="G807" s="5"/>
      <c r="H807" s="5"/>
      <c r="I807" s="5"/>
      <c r="J807" s="5"/>
      <c r="K807" s="344"/>
      <c r="L807" s="344"/>
      <c r="M807" s="344"/>
      <c r="N807" s="344"/>
      <c r="O807" s="344"/>
      <c r="P807" s="344"/>
      <c r="Q807" s="344"/>
      <c r="R807" s="344"/>
      <c r="S807" s="344"/>
      <c r="T807" s="344"/>
      <c r="U807" s="344"/>
      <c r="V807" s="344"/>
      <c r="W807" s="344"/>
      <c r="X807" s="344"/>
      <c r="Y807" s="344"/>
      <c r="Z807" s="344"/>
      <c r="AA807" s="344"/>
      <c r="AB807" s="344"/>
      <c r="AC807" s="344"/>
      <c r="AD807" s="344"/>
      <c r="AE807" s="344"/>
      <c r="AF807" s="344"/>
      <c r="AG807" s="344"/>
      <c r="AH807" s="344"/>
      <c r="AI807" s="344"/>
      <c r="AJ807" s="344"/>
      <c r="AK807" s="344"/>
      <c r="AL807" s="344"/>
      <c r="AM807" s="344"/>
      <c r="AN807" s="344"/>
      <c r="AO807" s="344"/>
      <c r="AP807" s="344"/>
      <c r="AQ807" s="344"/>
      <c r="AR807" s="344"/>
      <c r="AS807" s="344"/>
      <c r="AT807" s="344"/>
      <c r="AU807" s="344"/>
      <c r="AV807" s="344"/>
      <c r="AW807" s="344"/>
      <c r="AX807" s="344"/>
      <c r="AY807" s="454"/>
      <c r="AZ807" s="454"/>
      <c r="BA807" s="454"/>
      <c r="BB807" s="454"/>
      <c r="BC807" s="454"/>
      <c r="BD807" s="455"/>
      <c r="BE807" s="455"/>
      <c r="BF807" s="455"/>
      <c r="BG807" s="455"/>
      <c r="BH807" s="455"/>
      <c r="BI807" s="455"/>
      <c r="BJ807" s="455"/>
      <c r="BK807" s="458" t="s">
        <v>885</v>
      </c>
      <c r="BL807" s="458"/>
      <c r="BM807" s="458"/>
      <c r="BN807" s="458"/>
      <c r="BO807" s="458"/>
      <c r="BP807" s="459" t="s">
        <v>886</v>
      </c>
      <c r="BQ807" s="459"/>
      <c r="BR807" s="459"/>
      <c r="BS807" s="459"/>
      <c r="BT807" s="459"/>
      <c r="BU807" s="275"/>
      <c r="BV807" s="275"/>
      <c r="BW807" s="275"/>
      <c r="BX807" s="275"/>
      <c r="BY807" s="275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1:256" ht="15" customHeight="1">
      <c r="A808"/>
      <c r="B808" s="5" t="s">
        <v>857</v>
      </c>
      <c r="C808" s="5"/>
      <c r="D808" s="5"/>
      <c r="E808" s="5"/>
      <c r="F808" s="5"/>
      <c r="G808" s="5"/>
      <c r="H808" s="5"/>
      <c r="I808" s="5"/>
      <c r="J808" s="5"/>
      <c r="K808" s="460">
        <v>2</v>
      </c>
      <c r="L808" s="460"/>
      <c r="M808" s="460"/>
      <c r="N808" s="460"/>
      <c r="O808" s="460">
        <v>0</v>
      </c>
      <c r="P808" s="460"/>
      <c r="Q808" s="460"/>
      <c r="R808" s="460"/>
      <c r="S808" s="460">
        <v>0</v>
      </c>
      <c r="T808" s="460"/>
      <c r="U808" s="460"/>
      <c r="V808" s="460"/>
      <c r="W808" s="460">
        <v>138</v>
      </c>
      <c r="X808" s="460"/>
      <c r="Y808" s="460"/>
      <c r="Z808" s="460"/>
      <c r="AA808" s="460">
        <v>30</v>
      </c>
      <c r="AB808" s="460"/>
      <c r="AC808" s="460"/>
      <c r="AD808" s="460"/>
      <c r="AE808" s="460">
        <v>42</v>
      </c>
      <c r="AF808" s="460"/>
      <c r="AG808" s="460"/>
      <c r="AH808" s="460"/>
      <c r="AI808" s="460">
        <v>298</v>
      </c>
      <c r="AJ808" s="460"/>
      <c r="AK808" s="460"/>
      <c r="AL808" s="460"/>
      <c r="AM808" s="460">
        <v>6</v>
      </c>
      <c r="AN808" s="460"/>
      <c r="AO808" s="460"/>
      <c r="AP808" s="460"/>
      <c r="AQ808" s="460">
        <v>7</v>
      </c>
      <c r="AR808" s="460"/>
      <c r="AS808" s="460"/>
      <c r="AT808" s="460"/>
      <c r="AU808" s="461">
        <v>1171</v>
      </c>
      <c r="AV808" s="461"/>
      <c r="AW808" s="461"/>
      <c r="AX808" s="461"/>
      <c r="AY808" s="462">
        <v>283</v>
      </c>
      <c r="AZ808" s="462"/>
      <c r="BA808" s="462"/>
      <c r="BB808" s="462"/>
      <c r="BC808" s="462"/>
      <c r="BD808" s="463">
        <v>1977</v>
      </c>
      <c r="BE808" s="463"/>
      <c r="BF808" s="463"/>
      <c r="BG808" s="463"/>
      <c r="BH808" s="463"/>
      <c r="BI808" s="463"/>
      <c r="BJ808" s="463"/>
      <c r="BK808" s="464">
        <v>1977</v>
      </c>
      <c r="BL808" s="464"/>
      <c r="BM808" s="464"/>
      <c r="BN808" s="464"/>
      <c r="BO808" s="464"/>
      <c r="BP808" s="468"/>
      <c r="BQ808" s="468"/>
      <c r="BR808" s="468"/>
      <c r="BS808" s="468"/>
      <c r="BT808" s="468"/>
      <c r="BU808" s="469"/>
      <c r="BV808" s="469"/>
      <c r="BW808" s="469"/>
      <c r="BX808" s="469"/>
      <c r="BY808" s="469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1:256" ht="15" customHeight="1">
      <c r="A809"/>
      <c r="B809" s="333"/>
      <c r="C809" s="333"/>
      <c r="D809" s="333"/>
      <c r="E809" s="333"/>
      <c r="F809" s="333"/>
      <c r="G809" s="333"/>
      <c r="H809" s="333"/>
      <c r="I809" s="333"/>
      <c r="J809" s="333"/>
      <c r="K809" s="333"/>
      <c r="L809" s="333"/>
      <c r="M809" s="333"/>
      <c r="N809" s="333"/>
      <c r="O809" s="333"/>
      <c r="P809" s="333"/>
      <c r="Q809" s="333"/>
      <c r="R809" s="333"/>
      <c r="S809" s="333"/>
      <c r="T809" s="333"/>
      <c r="U809" s="333"/>
      <c r="V809" s="333"/>
      <c r="W809" s="333"/>
      <c r="X809" s="333"/>
      <c r="Y809" s="333"/>
      <c r="Z809" s="333"/>
      <c r="AA809" s="333"/>
      <c r="AB809" s="333"/>
      <c r="AC809" s="333"/>
      <c r="AD809" s="333"/>
      <c r="AE809" s="333"/>
      <c r="AF809" s="333"/>
      <c r="AG809" s="333"/>
      <c r="AH809" s="333"/>
      <c r="AI809" s="333"/>
      <c r="AJ809" s="333"/>
      <c r="AK809" s="333"/>
      <c r="AL809" s="333"/>
      <c r="AM809" s="333"/>
      <c r="AN809" s="333"/>
      <c r="AO809" s="333"/>
      <c r="AP809" s="333"/>
      <c r="AQ809" s="333"/>
      <c r="AR809" s="333"/>
      <c r="AS809" s="333"/>
      <c r="AT809" s="333"/>
      <c r="AU809" s="333"/>
      <c r="AV809"/>
      <c r="AW809" s="333"/>
      <c r="AX809" s="333"/>
      <c r="AY809" s="333"/>
      <c r="AZ809"/>
      <c r="BA809"/>
      <c r="BB809"/>
      <c r="BC809" s="333"/>
      <c r="BD809" s="333"/>
      <c r="BE809" s="333"/>
      <c r="BF809" s="333"/>
      <c r="BG809"/>
      <c r="BH809" s="333"/>
      <c r="BI809"/>
      <c r="BJ809" s="333"/>
      <c r="BK809" s="333"/>
      <c r="BL809" s="333"/>
      <c r="BM809" s="333"/>
      <c r="BN809" s="333"/>
      <c r="BO809" s="333"/>
      <c r="BP809" s="333"/>
      <c r="BQ809" s="333"/>
      <c r="BR809"/>
      <c r="BS809"/>
      <c r="BT809"/>
      <c r="BU809"/>
      <c r="BV809"/>
      <c r="BW809"/>
      <c r="BX809"/>
      <c r="BY809" s="8" t="s">
        <v>870</v>
      </c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1:256" ht="12" customHeight="1">
      <c r="A810"/>
      <c r="B810" s="333"/>
      <c r="C810" s="333"/>
      <c r="D810" s="333"/>
      <c r="E810" s="333"/>
      <c r="F810" s="333"/>
      <c r="G810" s="333"/>
      <c r="H810" s="333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 s="332"/>
      <c r="BP810" s="332"/>
      <c r="BQ810" s="333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="2" customFormat="1" ht="18.75" customHeight="1">
      <c r="A811" s="2" t="s">
        <v>889</v>
      </c>
    </row>
    <row r="812" spans="2:69" s="4" customFormat="1" ht="7.5" customHeight="1">
      <c r="B812" s="333"/>
      <c r="C812" s="333"/>
      <c r="D812" s="333"/>
      <c r="E812" s="333"/>
      <c r="F812" s="333"/>
      <c r="G812" s="333"/>
      <c r="H812" s="333"/>
      <c r="I812" s="333"/>
      <c r="J812" s="333"/>
      <c r="K812" s="333"/>
      <c r="L812" s="333"/>
      <c r="M812" s="333"/>
      <c r="N812" s="333"/>
      <c r="O812" s="333"/>
      <c r="P812" s="333"/>
      <c r="Q812" s="333"/>
      <c r="R812" s="333"/>
      <c r="S812" s="333"/>
      <c r="T812" s="333"/>
      <c r="U812" s="333"/>
      <c r="V812" s="333"/>
      <c r="W812" s="333"/>
      <c r="X812" s="333"/>
      <c r="Y812" s="333"/>
      <c r="Z812" s="333"/>
      <c r="AA812" s="333"/>
      <c r="AB812" s="333"/>
      <c r="AC812" s="333"/>
      <c r="AD812" s="333"/>
      <c r="AE812" s="333"/>
      <c r="AF812" s="333"/>
      <c r="AG812" s="333"/>
      <c r="AH812" s="333"/>
      <c r="AI812" s="333"/>
      <c r="AJ812" s="333"/>
      <c r="AK812" s="333"/>
      <c r="AL812" s="333"/>
      <c r="AM812" s="333"/>
      <c r="AN812" s="333"/>
      <c r="AO812" s="333"/>
      <c r="AP812" s="333"/>
      <c r="AQ812" s="333"/>
      <c r="AR812" s="333"/>
      <c r="AS812" s="333"/>
      <c r="AT812" s="333"/>
      <c r="AU812" s="333"/>
      <c r="AV812" s="333"/>
      <c r="AW812" s="333"/>
      <c r="AX812" s="333"/>
      <c r="AY812" s="333"/>
      <c r="AZ812" s="333"/>
      <c r="BA812" s="333"/>
      <c r="BB812" s="333"/>
      <c r="BO812" s="333"/>
      <c r="BP812" s="333"/>
      <c r="BQ812" s="333"/>
    </row>
    <row r="813" spans="1:256" ht="15" customHeight="1">
      <c r="A813" s="4" t="s">
        <v>890</v>
      </c>
      <c r="B813" s="333"/>
      <c r="C813" s="333"/>
      <c r="D813" s="333"/>
      <c r="E813" s="333"/>
      <c r="F813" s="333"/>
      <c r="G813" s="333"/>
      <c r="H813" s="333"/>
      <c r="I813" s="333"/>
      <c r="J813" s="333"/>
      <c r="K813" s="333"/>
      <c r="L813" s="333"/>
      <c r="M813" s="333"/>
      <c r="N813" s="333"/>
      <c r="O813" s="333"/>
      <c r="P813" s="333"/>
      <c r="Q813" s="333"/>
      <c r="R813" s="333"/>
      <c r="S813" s="333"/>
      <c r="T813" s="333"/>
      <c r="U813" s="333"/>
      <c r="V813" s="333"/>
      <c r="W813" s="333"/>
      <c r="X813" s="333"/>
      <c r="Y813" s="333"/>
      <c r="Z813" s="333"/>
      <c r="AA813" s="333"/>
      <c r="AB813" s="333"/>
      <c r="AC813" s="333"/>
      <c r="AD813" s="333"/>
      <c r="AE813" s="333"/>
      <c r="AF813" s="333"/>
      <c r="AG813" s="333"/>
      <c r="AH813" s="333"/>
      <c r="AI813" s="333"/>
      <c r="AJ813" s="333"/>
      <c r="AK813" s="333"/>
      <c r="AL813" s="333"/>
      <c r="AM813" s="333"/>
      <c r="AN813" s="333"/>
      <c r="AO813" s="333"/>
      <c r="AP813" s="333"/>
      <c r="AQ813" s="333"/>
      <c r="AR813" s="333"/>
      <c r="AS813" s="333"/>
      <c r="AT813" s="333"/>
      <c r="AU813" s="333"/>
      <c r="AV813" s="333"/>
      <c r="AW813" s="333"/>
      <c r="AX813" s="333"/>
      <c r="AY813" s="333"/>
      <c r="AZ813" s="333"/>
      <c r="BA813" s="333"/>
      <c r="BB813" s="333"/>
      <c r="BC813" s="333"/>
      <c r="BD813" s="333"/>
      <c r="BE813" s="333"/>
      <c r="BF813" s="333"/>
      <c r="BG813" s="333"/>
      <c r="BH813" s="333"/>
      <c r="BI813" s="333"/>
      <c r="BJ813" s="333"/>
      <c r="BK813" s="333"/>
      <c r="BL813" s="333"/>
      <c r="BM813" s="333"/>
      <c r="BN813" s="333"/>
      <c r="BO813" s="333"/>
      <c r="BP813" s="333"/>
      <c r="BQ813" s="33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ht="3.75" customHeight="1">
      <c r="A814"/>
      <c r="B814" s="333"/>
      <c r="C814" s="333"/>
      <c r="D814" s="333"/>
      <c r="E814" s="333"/>
      <c r="F814" s="333"/>
      <c r="G814" s="333"/>
      <c r="H814" s="333"/>
      <c r="I814" s="333"/>
      <c r="J814" s="333"/>
      <c r="K814" s="333"/>
      <c r="L814" s="333"/>
      <c r="M814" s="333"/>
      <c r="N814" s="333"/>
      <c r="O814" s="333"/>
      <c r="P814" s="333"/>
      <c r="Q814" s="333"/>
      <c r="R814" s="333"/>
      <c r="S814" s="333"/>
      <c r="T814" s="333"/>
      <c r="U814" s="333"/>
      <c r="V814" s="333"/>
      <c r="W814" s="333"/>
      <c r="X814" s="333"/>
      <c r="Y814" s="333"/>
      <c r="Z814" s="333"/>
      <c r="AA814" s="333"/>
      <c r="AB814" s="333"/>
      <c r="AC814" s="333"/>
      <c r="AD814" s="333"/>
      <c r="AE814" s="333"/>
      <c r="AF814" s="333"/>
      <c r="AG814" s="333"/>
      <c r="AH814" s="333"/>
      <c r="AI814" s="333"/>
      <c r="AJ814" s="333"/>
      <c r="AK814" s="333"/>
      <c r="AL814" s="333"/>
      <c r="AM814" s="333"/>
      <c r="AN814" s="333"/>
      <c r="AO814" s="333"/>
      <c r="AP814" s="333"/>
      <c r="AQ814" s="333"/>
      <c r="AR814" s="333"/>
      <c r="AS814" s="333"/>
      <c r="AT814" s="333"/>
      <c r="AU814" s="333"/>
      <c r="AV814" s="333"/>
      <c r="AW814" s="333"/>
      <c r="AX814" s="333"/>
      <c r="AY814" s="333"/>
      <c r="AZ814" s="333"/>
      <c r="BA814" s="333"/>
      <c r="BB814" s="333"/>
      <c r="BC814" s="333"/>
      <c r="BD814" s="333"/>
      <c r="BE814" s="333"/>
      <c r="BF814" s="333"/>
      <c r="BG814" s="333"/>
      <c r="BH814" s="333"/>
      <c r="BI814" s="333"/>
      <c r="BJ814" s="333"/>
      <c r="BK814" s="333"/>
      <c r="BL814" s="333"/>
      <c r="BM814" s="333"/>
      <c r="BN814" s="333"/>
      <c r="BO814" s="333"/>
      <c r="BP814" s="333"/>
      <c r="BQ814" s="333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256" ht="15" customHeight="1">
      <c r="A815"/>
      <c r="B815" s="5" t="s">
        <v>12</v>
      </c>
      <c r="C815" s="5"/>
      <c r="D815" s="5"/>
      <c r="E815" s="5"/>
      <c r="F815" s="5"/>
      <c r="G815" s="5"/>
      <c r="H815" s="5"/>
      <c r="I815" s="5"/>
      <c r="J815" s="5"/>
      <c r="K815" s="275" t="s">
        <v>891</v>
      </c>
      <c r="L815" s="275"/>
      <c r="M815" s="275"/>
      <c r="N815" s="275"/>
      <c r="O815" s="275"/>
      <c r="P815" s="275"/>
      <c r="Q815" s="275"/>
      <c r="R815" s="275"/>
      <c r="S815" s="275"/>
      <c r="T815" s="275" t="s">
        <v>892</v>
      </c>
      <c r="U815" s="275"/>
      <c r="V815" s="275"/>
      <c r="W815" s="275"/>
      <c r="X815" s="275"/>
      <c r="Y815" s="275"/>
      <c r="Z815" s="275"/>
      <c r="AA815" s="275"/>
      <c r="AB815" s="275"/>
      <c r="AC815" s="275" t="s">
        <v>893</v>
      </c>
      <c r="AD815" s="275"/>
      <c r="AE815" s="275"/>
      <c r="AF815" s="275"/>
      <c r="AG815" s="275"/>
      <c r="AH815" s="275"/>
      <c r="AI815" s="275"/>
      <c r="AJ815" s="275"/>
      <c r="AK815" s="275"/>
      <c r="AL815" s="344" t="s">
        <v>894</v>
      </c>
      <c r="AM815" s="344"/>
      <c r="AN815" s="344"/>
      <c r="AO815" s="344"/>
      <c r="AP815" s="344"/>
      <c r="AQ815" s="344"/>
      <c r="AR815" s="344"/>
      <c r="AS815" s="344"/>
      <c r="AT815" s="344"/>
      <c r="AU815" s="344"/>
      <c r="AV815" s="470" t="s">
        <v>895</v>
      </c>
      <c r="AW815" s="470"/>
      <c r="AX815" s="470"/>
      <c r="AY815" s="470"/>
      <c r="AZ815" s="470"/>
      <c r="BA815" s="470"/>
      <c r="BB815" s="470"/>
      <c r="BC815" s="470"/>
      <c r="BD815" s="470"/>
      <c r="BE815" s="470"/>
      <c r="BF815" s="471" t="s">
        <v>896</v>
      </c>
      <c r="BG815" s="471"/>
      <c r="BH815" s="471"/>
      <c r="BI815" s="471"/>
      <c r="BJ815" s="471"/>
      <c r="BK815" s="471"/>
      <c r="BL815" s="471"/>
      <c r="BM815" s="471"/>
      <c r="BN815" s="471"/>
      <c r="BO815" s="471"/>
      <c r="BP815" s="421" t="s">
        <v>897</v>
      </c>
      <c r="BQ815" s="421"/>
      <c r="BR815" s="421"/>
      <c r="BS815" s="421"/>
      <c r="BT815" s="421"/>
      <c r="BU815" s="421"/>
      <c r="BV815" s="421"/>
      <c r="BW815" s="421"/>
      <c r="BX815" s="421"/>
      <c r="BY815" s="421"/>
      <c r="BZ815" s="457"/>
      <c r="CA815" s="457"/>
      <c r="CB815" s="457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1:256" ht="15" customHeight="1">
      <c r="A816"/>
      <c r="B816" s="5"/>
      <c r="C816" s="5"/>
      <c r="D816" s="5"/>
      <c r="E816" s="5"/>
      <c r="F816" s="5"/>
      <c r="G816" s="5"/>
      <c r="H816" s="5"/>
      <c r="I816" s="5"/>
      <c r="J816" s="5"/>
      <c r="K816" s="275"/>
      <c r="L816" s="275"/>
      <c r="M816" s="275"/>
      <c r="N816" s="275"/>
      <c r="O816" s="275"/>
      <c r="P816" s="275"/>
      <c r="Q816" s="275"/>
      <c r="R816" s="275"/>
      <c r="S816" s="275"/>
      <c r="T816" s="275"/>
      <c r="U816" s="275"/>
      <c r="V816" s="275"/>
      <c r="W816" s="275"/>
      <c r="X816" s="275"/>
      <c r="Y816" s="275"/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344"/>
      <c r="AM816" s="344"/>
      <c r="AN816" s="344"/>
      <c r="AO816" s="344"/>
      <c r="AP816" s="344"/>
      <c r="AQ816" s="344"/>
      <c r="AR816" s="344"/>
      <c r="AS816" s="344"/>
      <c r="AT816" s="344"/>
      <c r="AU816" s="344"/>
      <c r="AV816" s="470"/>
      <c r="AW816" s="470"/>
      <c r="AX816" s="470"/>
      <c r="AY816" s="470"/>
      <c r="AZ816" s="470"/>
      <c r="BA816" s="470"/>
      <c r="BB816" s="470"/>
      <c r="BC816" s="470"/>
      <c r="BD816" s="470"/>
      <c r="BE816" s="470"/>
      <c r="BF816" s="471"/>
      <c r="BG816" s="471"/>
      <c r="BH816" s="471"/>
      <c r="BI816" s="471"/>
      <c r="BJ816" s="471"/>
      <c r="BK816" s="471"/>
      <c r="BL816" s="471"/>
      <c r="BM816" s="471"/>
      <c r="BN816" s="471"/>
      <c r="BO816" s="471"/>
      <c r="BP816" s="421"/>
      <c r="BQ816" s="421"/>
      <c r="BR816" s="421"/>
      <c r="BS816" s="421"/>
      <c r="BT816" s="421"/>
      <c r="BU816" s="421"/>
      <c r="BV816" s="421"/>
      <c r="BW816" s="421"/>
      <c r="BX816" s="421"/>
      <c r="BY816" s="421"/>
      <c r="BZ816" s="457"/>
      <c r="CA816" s="457"/>
      <c r="CB816" s="457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1:256" ht="15" customHeight="1">
      <c r="A817"/>
      <c r="B817" s="9" t="s">
        <v>789</v>
      </c>
      <c r="C817" s="9"/>
      <c r="D817" s="9"/>
      <c r="E817" s="9"/>
      <c r="F817" s="9"/>
      <c r="G817" s="9"/>
      <c r="H817" s="9"/>
      <c r="I817" s="9"/>
      <c r="J817" s="9"/>
      <c r="K817" s="472">
        <v>19553</v>
      </c>
      <c r="L817" s="472"/>
      <c r="M817" s="472"/>
      <c r="N817" s="472"/>
      <c r="O817" s="472"/>
      <c r="P817" s="472"/>
      <c r="Q817" s="472"/>
      <c r="R817" s="472"/>
      <c r="S817" s="472"/>
      <c r="T817" s="472">
        <v>48666</v>
      </c>
      <c r="U817" s="472"/>
      <c r="V817" s="472"/>
      <c r="W817" s="472"/>
      <c r="X817" s="472"/>
      <c r="Y817" s="472"/>
      <c r="Z817" s="472"/>
      <c r="AA817" s="472"/>
      <c r="AB817" s="472"/>
      <c r="AC817" s="473">
        <v>99</v>
      </c>
      <c r="AD817" s="473"/>
      <c r="AE817" s="473"/>
      <c r="AF817" s="473"/>
      <c r="AG817" s="473"/>
      <c r="AH817" s="473"/>
      <c r="AI817" s="473">
        <v>5755784</v>
      </c>
      <c r="AJ817" s="473"/>
      <c r="AK817" s="473"/>
      <c r="AL817" s="472">
        <v>5528422</v>
      </c>
      <c r="AM817" s="472"/>
      <c r="AN817" s="472"/>
      <c r="AO817" s="472"/>
      <c r="AP817" s="472"/>
      <c r="AQ817" s="472"/>
      <c r="AR817" s="472"/>
      <c r="AS817" s="472"/>
      <c r="AT817" s="472"/>
      <c r="AU817" s="472"/>
      <c r="AV817" s="472">
        <v>15146</v>
      </c>
      <c r="AW817" s="472"/>
      <c r="AX817" s="472"/>
      <c r="AY817" s="472"/>
      <c r="AZ817" s="472"/>
      <c r="BA817" s="472"/>
      <c r="BB817" s="472"/>
      <c r="BC817" s="472"/>
      <c r="BD817" s="472"/>
      <c r="BE817" s="472"/>
      <c r="BF817" s="472">
        <v>311</v>
      </c>
      <c r="BG817" s="472"/>
      <c r="BH817" s="472"/>
      <c r="BI817" s="472"/>
      <c r="BJ817" s="472"/>
      <c r="BK817" s="472"/>
      <c r="BL817" s="472"/>
      <c r="BM817" s="472"/>
      <c r="BN817" s="472"/>
      <c r="BO817" s="472"/>
      <c r="BP817" s="472">
        <v>456</v>
      </c>
      <c r="BQ817" s="472"/>
      <c r="BR817" s="472"/>
      <c r="BS817" s="472"/>
      <c r="BT817" s="472"/>
      <c r="BU817" s="472"/>
      <c r="BV817" s="472"/>
      <c r="BW817" s="472"/>
      <c r="BX817" s="472"/>
      <c r="BY817" s="472"/>
      <c r="BZ817" s="474"/>
      <c r="CA817" s="474"/>
      <c r="CB817" s="474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1:256" ht="15" customHeight="1">
      <c r="A818"/>
      <c r="B818" s="333"/>
      <c r="C818" s="333"/>
      <c r="D818" s="333"/>
      <c r="E818" s="333"/>
      <c r="F818" s="333"/>
      <c r="G818" s="333"/>
      <c r="H818" s="333"/>
      <c r="I818" s="333"/>
      <c r="J818" s="333"/>
      <c r="K818" s="333"/>
      <c r="L818" s="333"/>
      <c r="M818" s="333"/>
      <c r="N818" s="333"/>
      <c r="O818" s="333"/>
      <c r="P818" s="333"/>
      <c r="Q818" s="333"/>
      <c r="R818" s="333"/>
      <c r="S818" s="333"/>
      <c r="T818" s="333"/>
      <c r="U818" s="333"/>
      <c r="V818" s="333"/>
      <c r="W818" s="333"/>
      <c r="X818" s="333"/>
      <c r="Y818" s="333"/>
      <c r="Z818" s="333"/>
      <c r="AA818" s="333"/>
      <c r="AB818" s="333"/>
      <c r="AC818" s="333"/>
      <c r="AD818" s="333"/>
      <c r="AE818" s="333"/>
      <c r="AF818" s="333"/>
      <c r="AG818" s="333"/>
      <c r="AH818" s="333"/>
      <c r="AI818" s="333"/>
      <c r="AJ818" s="333"/>
      <c r="AK818" s="333"/>
      <c r="AL818" s="333"/>
      <c r="AM818" s="333"/>
      <c r="AN818" s="333"/>
      <c r="AO818" s="333"/>
      <c r="AP818" s="333"/>
      <c r="AQ818" s="333"/>
      <c r="AR818" s="333"/>
      <c r="AS818" s="333"/>
      <c r="AT818" s="333"/>
      <c r="AU818" s="333"/>
      <c r="AV818" s="333"/>
      <c r="AW818" s="333"/>
      <c r="AX818" s="333"/>
      <c r="AY818" s="333"/>
      <c r="AZ818"/>
      <c r="BA818" s="333"/>
      <c r="BB818"/>
      <c r="BC818" s="333"/>
      <c r="BD818"/>
      <c r="BE818" s="333"/>
      <c r="BF818" s="333"/>
      <c r="BG818" s="333"/>
      <c r="BH818" s="333"/>
      <c r="BI818" s="333"/>
      <c r="BJ818"/>
      <c r="BK818"/>
      <c r="BL818" s="333"/>
      <c r="BM818" s="333"/>
      <c r="BN818" s="333"/>
      <c r="BO818" s="333"/>
      <c r="BP818" s="333"/>
      <c r="BQ818" s="333"/>
      <c r="BR818"/>
      <c r="BS818"/>
      <c r="BT818"/>
      <c r="BU818"/>
      <c r="BV818"/>
      <c r="BW818"/>
      <c r="BX818"/>
      <c r="BY818" s="8" t="s">
        <v>451</v>
      </c>
      <c r="BZ818" s="8"/>
      <c r="CA818" s="8"/>
      <c r="CB818" s="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1:256" ht="10.5" customHeight="1">
      <c r="A819"/>
      <c r="B819" s="333"/>
      <c r="C819" s="333"/>
      <c r="D819" s="333"/>
      <c r="E819" s="333"/>
      <c r="F819" s="333"/>
      <c r="G819" s="333"/>
      <c r="H819" s="333"/>
      <c r="I819" s="333"/>
      <c r="J819" s="333"/>
      <c r="K819" s="333"/>
      <c r="L819" s="333"/>
      <c r="M819" s="333"/>
      <c r="N819" s="333"/>
      <c r="O819" s="333"/>
      <c r="P819" s="333"/>
      <c r="Q819" s="333"/>
      <c r="R819" s="333"/>
      <c r="S819" s="333"/>
      <c r="T819" s="333"/>
      <c r="U819" s="333"/>
      <c r="V819" s="333"/>
      <c r="W819" s="333"/>
      <c r="X819" s="333"/>
      <c r="Y819" s="333"/>
      <c r="Z819" s="333"/>
      <c r="AA819" s="333"/>
      <c r="AB819" s="333"/>
      <c r="AC819" s="333"/>
      <c r="AD819" s="333"/>
      <c r="AE819" s="333"/>
      <c r="AF819" s="333"/>
      <c r="AG819" s="333"/>
      <c r="AH819" s="333"/>
      <c r="AI819" s="333"/>
      <c r="AJ819" s="333"/>
      <c r="AK819" s="333"/>
      <c r="AL819" s="333"/>
      <c r="AM819" s="333"/>
      <c r="AN819" s="333"/>
      <c r="AO819" s="333"/>
      <c r="AP819" s="333"/>
      <c r="AQ819" s="333"/>
      <c r="AR819" s="333"/>
      <c r="AS819" s="333"/>
      <c r="AT819" s="333"/>
      <c r="AU819" s="333"/>
      <c r="AV819" s="333"/>
      <c r="AW819" s="333"/>
      <c r="AX819" s="333"/>
      <c r="AY819" s="333"/>
      <c r="AZ819" s="333"/>
      <c r="BA819" s="333"/>
      <c r="BB819" s="333"/>
      <c r="BC819" s="333"/>
      <c r="BD819" s="333"/>
      <c r="BE819" s="333"/>
      <c r="BF819"/>
      <c r="BG819" s="333"/>
      <c r="BH819" s="333"/>
      <c r="BI819" s="333"/>
      <c r="BJ819" s="333"/>
      <c r="BK819" s="333"/>
      <c r="BL819" s="333"/>
      <c r="BM819" s="333"/>
      <c r="BN819" s="333"/>
      <c r="BO819" s="333"/>
      <c r="BP819" s="333"/>
      <c r="BQ819" s="333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1:256" ht="15" customHeight="1">
      <c r="A820" s="4" t="s">
        <v>898</v>
      </c>
      <c r="B820" s="333"/>
      <c r="C820" s="333"/>
      <c r="D820" s="333"/>
      <c r="E820" s="333"/>
      <c r="F820" s="333"/>
      <c r="G820" s="333"/>
      <c r="H820" s="333"/>
      <c r="I820" s="333"/>
      <c r="J820" s="333"/>
      <c r="K820" s="333"/>
      <c r="L820" s="333"/>
      <c r="M820" s="333"/>
      <c r="N820" s="333"/>
      <c r="O820" s="333"/>
      <c r="P820" s="333"/>
      <c r="Q820" s="333"/>
      <c r="R820" s="333"/>
      <c r="S820" s="333"/>
      <c r="T820" s="333"/>
      <c r="U820" s="333"/>
      <c r="V820" s="333"/>
      <c r="W820" s="333"/>
      <c r="X820" s="333"/>
      <c r="Y820" s="333"/>
      <c r="Z820" s="333"/>
      <c r="AA820" s="333"/>
      <c r="AB820" s="333"/>
      <c r="AC820" s="333"/>
      <c r="AD820" s="333"/>
      <c r="AE820" s="333"/>
      <c r="AF820" s="333"/>
      <c r="AG820" s="333"/>
      <c r="AH820" s="333"/>
      <c r="AI820" s="333"/>
      <c r="AJ820" s="333"/>
      <c r="AK820" s="333"/>
      <c r="AL820" s="333"/>
      <c r="AM820" s="333"/>
      <c r="AN820" s="333"/>
      <c r="AO820" s="333"/>
      <c r="AP820" s="333"/>
      <c r="AQ820" s="333"/>
      <c r="AR820" s="333"/>
      <c r="AS820" s="333"/>
      <c r="AT820" s="333"/>
      <c r="AU820" s="333"/>
      <c r="AV820" s="333"/>
      <c r="AW820" s="333"/>
      <c r="AX820" s="333"/>
      <c r="AY820" s="333"/>
      <c r="AZ820" s="333"/>
      <c r="BA820" s="333"/>
      <c r="BB820" s="333"/>
      <c r="BC820"/>
      <c r="BD820" s="333"/>
      <c r="BE820" s="333"/>
      <c r="BF820" s="333"/>
      <c r="BG820"/>
      <c r="BH820" s="333"/>
      <c r="BI820" s="333"/>
      <c r="BJ820" s="333"/>
      <c r="BK820" s="333"/>
      <c r="BL820" s="333"/>
      <c r="BM820" s="333"/>
      <c r="BN820" s="151" t="s">
        <v>899</v>
      </c>
      <c r="BO820" s="333"/>
      <c r="BP820" s="333"/>
      <c r="BQ820" s="333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1:256" ht="3.75" customHeight="1">
      <c r="A821"/>
      <c r="B821" s="333"/>
      <c r="C821" s="333"/>
      <c r="D821" s="333"/>
      <c r="E821" s="333"/>
      <c r="F821" s="333"/>
      <c r="G821" s="333"/>
      <c r="H821" s="333"/>
      <c r="I821" s="333"/>
      <c r="J821" s="333"/>
      <c r="K821" s="333"/>
      <c r="L821" s="333"/>
      <c r="M821" s="333"/>
      <c r="N821" s="333"/>
      <c r="O821" s="333"/>
      <c r="P821" s="333"/>
      <c r="Q821" s="333"/>
      <c r="R821" s="333"/>
      <c r="S821" s="333"/>
      <c r="T821" s="333"/>
      <c r="U821" s="333"/>
      <c r="V821" s="333"/>
      <c r="W821" s="333"/>
      <c r="X821" s="333"/>
      <c r="Y821" s="333"/>
      <c r="Z821" s="333"/>
      <c r="AA821" s="333"/>
      <c r="AB821" s="333"/>
      <c r="AC821" s="333"/>
      <c r="AD821" s="333"/>
      <c r="AE821" s="333"/>
      <c r="AF821" s="333"/>
      <c r="AG821" s="333"/>
      <c r="AH821" s="333"/>
      <c r="AI821" s="333"/>
      <c r="AJ821" s="333"/>
      <c r="AK821" s="333"/>
      <c r="AL821" s="333"/>
      <c r="AM821" s="333"/>
      <c r="AN821" s="333"/>
      <c r="AO821" s="333"/>
      <c r="AP821" s="333"/>
      <c r="AQ821" s="333"/>
      <c r="AR821" s="333"/>
      <c r="AS821" s="333"/>
      <c r="AT821" s="333"/>
      <c r="AU821" s="333"/>
      <c r="AV821" s="333"/>
      <c r="AW821" s="333"/>
      <c r="AX821" s="333"/>
      <c r="AY821" s="333"/>
      <c r="AZ821" s="333"/>
      <c r="BA821" s="333"/>
      <c r="BB821" s="333"/>
      <c r="BC821" s="333"/>
      <c r="BD821" s="333"/>
      <c r="BE821" s="333"/>
      <c r="BF821" s="333"/>
      <c r="BG821" s="333"/>
      <c r="BH821" s="333"/>
      <c r="BI821" s="333"/>
      <c r="BJ821" s="333"/>
      <c r="BK821" s="333"/>
      <c r="BL821" s="333"/>
      <c r="BM821" s="333"/>
      <c r="BN821" s="333"/>
      <c r="BO821" s="333"/>
      <c r="BP821" s="333"/>
      <c r="BQ821" s="333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2" spans="1:256" ht="15" customHeight="1">
      <c r="A822"/>
      <c r="B822" s="5" t="s">
        <v>12</v>
      </c>
      <c r="C822" s="5"/>
      <c r="D822" s="5"/>
      <c r="E822" s="5"/>
      <c r="F822" s="5"/>
      <c r="G822" s="5"/>
      <c r="H822" s="5"/>
      <c r="I822" s="5"/>
      <c r="J822" s="5"/>
      <c r="K822" s="5" t="s">
        <v>96</v>
      </c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 t="s">
        <v>900</v>
      </c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 t="s">
        <v>901</v>
      </c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 t="s">
        <v>902</v>
      </c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 t="s">
        <v>903</v>
      </c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 t="s">
        <v>904</v>
      </c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439"/>
      <c r="CA822" s="439"/>
      <c r="CB822" s="439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</row>
    <row r="823" spans="1:256" ht="15" customHeight="1">
      <c r="A823"/>
      <c r="B823" s="9" t="s">
        <v>789</v>
      </c>
      <c r="C823" s="9"/>
      <c r="D823" s="9"/>
      <c r="E823" s="9"/>
      <c r="F823" s="9"/>
      <c r="G823" s="9"/>
      <c r="H823" s="9"/>
      <c r="I823" s="9"/>
      <c r="J823" s="9"/>
      <c r="K823" s="340">
        <v>4584081</v>
      </c>
      <c r="L823" s="340"/>
      <c r="M823" s="340"/>
      <c r="N823" s="340"/>
      <c r="O823" s="340"/>
      <c r="P823" s="340"/>
      <c r="Q823" s="340"/>
      <c r="R823" s="340"/>
      <c r="S823" s="340"/>
      <c r="T823" s="340"/>
      <c r="U823" s="340"/>
      <c r="V823" s="340"/>
      <c r="W823" s="340">
        <v>3190052</v>
      </c>
      <c r="X823" s="340"/>
      <c r="Y823" s="340"/>
      <c r="Z823" s="340"/>
      <c r="AA823" s="340"/>
      <c r="AB823" s="340"/>
      <c r="AC823" s="340"/>
      <c r="AD823" s="340"/>
      <c r="AE823" s="340"/>
      <c r="AF823" s="340"/>
      <c r="AG823" s="340"/>
      <c r="AH823" s="340">
        <v>1133982</v>
      </c>
      <c r="AI823" s="340"/>
      <c r="AJ823" s="340"/>
      <c r="AK823" s="340"/>
      <c r="AL823" s="340"/>
      <c r="AM823" s="340"/>
      <c r="AN823" s="340"/>
      <c r="AO823" s="340"/>
      <c r="AP823" s="340"/>
      <c r="AQ823" s="340"/>
      <c r="AR823" s="340"/>
      <c r="AS823" s="340">
        <v>160853</v>
      </c>
      <c r="AT823" s="340"/>
      <c r="AU823" s="340"/>
      <c r="AV823" s="340"/>
      <c r="AW823" s="340"/>
      <c r="AX823" s="340"/>
      <c r="AY823" s="340"/>
      <c r="AZ823" s="340"/>
      <c r="BA823" s="340"/>
      <c r="BB823" s="340"/>
      <c r="BC823" s="340"/>
      <c r="BD823" s="340">
        <v>79995</v>
      </c>
      <c r="BE823" s="340"/>
      <c r="BF823" s="340"/>
      <c r="BG823" s="340"/>
      <c r="BH823" s="340"/>
      <c r="BI823" s="340"/>
      <c r="BJ823" s="340"/>
      <c r="BK823" s="340"/>
      <c r="BL823" s="340"/>
      <c r="BM823" s="340"/>
      <c r="BN823" s="340"/>
      <c r="BO823" s="340">
        <v>19199</v>
      </c>
      <c r="BP823" s="340"/>
      <c r="BQ823" s="340"/>
      <c r="BR823" s="340"/>
      <c r="BS823" s="340"/>
      <c r="BT823" s="340"/>
      <c r="BU823" s="340"/>
      <c r="BV823" s="340"/>
      <c r="BW823" s="340"/>
      <c r="BX823" s="340"/>
      <c r="BY823" s="340"/>
      <c r="BZ823" s="475"/>
      <c r="CA823" s="475"/>
      <c r="CB823" s="475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1:256" ht="15" customHeight="1">
      <c r="A824"/>
      <c r="B824" s="333"/>
      <c r="C824" s="333"/>
      <c r="D824" s="333"/>
      <c r="E824" s="333"/>
      <c r="F824" s="333"/>
      <c r="G824" s="333"/>
      <c r="H824" s="333"/>
      <c r="I824" s="333"/>
      <c r="J824" s="333"/>
      <c r="K824" s="333"/>
      <c r="L824" s="333"/>
      <c r="M824" s="333"/>
      <c r="N824" s="333"/>
      <c r="O824" s="333"/>
      <c r="P824" s="333"/>
      <c r="Q824" s="333"/>
      <c r="R824" s="333"/>
      <c r="S824" s="333"/>
      <c r="T824" s="333"/>
      <c r="U824" s="333"/>
      <c r="V824" s="333"/>
      <c r="W824" s="333"/>
      <c r="X824" s="333"/>
      <c r="Y824" s="333"/>
      <c r="Z824" s="333"/>
      <c r="AA824" s="333"/>
      <c r="AB824" s="333"/>
      <c r="AC824" s="333"/>
      <c r="AD824" s="333"/>
      <c r="AE824" s="333"/>
      <c r="AF824" s="333"/>
      <c r="AG824" s="333"/>
      <c r="AH824" s="333"/>
      <c r="AI824" s="333"/>
      <c r="AJ824" s="333"/>
      <c r="AK824" s="333"/>
      <c r="AL824" s="333"/>
      <c r="AM824" s="333"/>
      <c r="AN824" s="333"/>
      <c r="AO824" s="333"/>
      <c r="AP824" s="333"/>
      <c r="AQ824" s="333"/>
      <c r="AR824" s="333"/>
      <c r="AS824"/>
      <c r="AT824"/>
      <c r="AU824"/>
      <c r="AV824"/>
      <c r="AW824"/>
      <c r="AX824"/>
      <c r="AY824"/>
      <c r="AZ824"/>
      <c r="BA824"/>
      <c r="BB824"/>
      <c r="BC824" s="333"/>
      <c r="BD824"/>
      <c r="BE824" s="333"/>
      <c r="BF824"/>
      <c r="BG824" s="333"/>
      <c r="BH824" s="333"/>
      <c r="BI824" s="333"/>
      <c r="BJ824" s="333"/>
      <c r="BK824"/>
      <c r="BL824"/>
      <c r="BM824" s="333"/>
      <c r="BN824" s="333"/>
      <c r="BO824" s="333"/>
      <c r="BP824" s="333"/>
      <c r="BQ824" s="333"/>
      <c r="BR824"/>
      <c r="BS824"/>
      <c r="BT824"/>
      <c r="BU824"/>
      <c r="BV824"/>
      <c r="BW824"/>
      <c r="BX824"/>
      <c r="BY824" s="8" t="s">
        <v>451</v>
      </c>
      <c r="BZ824" s="8"/>
      <c r="CA824" s="8"/>
      <c r="CB824" s="8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6" s="2" customFormat="1" ht="17.25" customHeight="1">
      <c r="A826" s="2" t="s">
        <v>905</v>
      </c>
    </row>
    <row r="827" spans="1:69" s="4" customFormat="1" ht="13.5" customHeight="1">
      <c r="A827" s="4" t="s">
        <v>906</v>
      </c>
      <c r="BI827" s="8" t="s">
        <v>730</v>
      </c>
      <c r="BJ827" s="8"/>
      <c r="BK827" s="8"/>
      <c r="BL827" s="8"/>
      <c r="BM827" s="8"/>
      <c r="BN827" s="8"/>
      <c r="BO827" s="8"/>
      <c r="BP827" s="8"/>
      <c r="BQ827" s="8"/>
    </row>
    <row r="828" spans="1:69" s="4" customFormat="1" ht="3.75" customHeight="1">
      <c r="A828"/>
      <c r="BI828"/>
      <c r="BJ828"/>
      <c r="BK828"/>
      <c r="BL828"/>
      <c r="BM828"/>
      <c r="BN828"/>
      <c r="BO828"/>
      <c r="BP828"/>
      <c r="BQ828"/>
    </row>
    <row r="829" spans="1:69" s="4" customFormat="1" ht="12" customHeight="1">
      <c r="A829"/>
      <c r="B829" s="5" t="s">
        <v>12</v>
      </c>
      <c r="C829" s="5"/>
      <c r="D829" s="5"/>
      <c r="E829" s="5"/>
      <c r="F829" s="5"/>
      <c r="G829" s="5"/>
      <c r="H829" s="5"/>
      <c r="I829" s="5"/>
      <c r="J829" s="5" t="s">
        <v>907</v>
      </c>
      <c r="K829" s="5"/>
      <c r="L829" s="5"/>
      <c r="M829" s="5"/>
      <c r="N829" s="5"/>
      <c r="O829" s="5"/>
      <c r="P829" s="5" t="s">
        <v>908</v>
      </c>
      <c r="Q829" s="5"/>
      <c r="R829" s="5"/>
      <c r="S829" s="5"/>
      <c r="T829" s="5"/>
      <c r="U829" s="5"/>
      <c r="V829" s="5" t="s">
        <v>909</v>
      </c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 t="s">
        <v>910</v>
      </c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 t="s">
        <v>276</v>
      </c>
      <c r="BM829" s="5"/>
      <c r="BN829" s="5"/>
      <c r="BO829" s="5"/>
      <c r="BP829" s="5"/>
      <c r="BQ829" s="5"/>
    </row>
    <row r="830" spans="1:69" s="4" customFormat="1" ht="12" customHeight="1">
      <c r="A830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 t="s">
        <v>61</v>
      </c>
      <c r="W830" s="5"/>
      <c r="X830" s="5"/>
      <c r="Y830" s="5"/>
      <c r="Z830" s="5"/>
      <c r="AA830" s="5"/>
      <c r="AB830" s="5" t="s">
        <v>911</v>
      </c>
      <c r="AC830" s="5"/>
      <c r="AD830" s="5"/>
      <c r="AE830" s="5"/>
      <c r="AF830" s="5"/>
      <c r="AG830" s="5"/>
      <c r="AH830" s="5" t="s">
        <v>912</v>
      </c>
      <c r="AI830" s="5"/>
      <c r="AJ830" s="5"/>
      <c r="AK830" s="5"/>
      <c r="AL830" s="5"/>
      <c r="AM830" s="5"/>
      <c r="AN830" s="5" t="s">
        <v>913</v>
      </c>
      <c r="AO830" s="5"/>
      <c r="AP830" s="5"/>
      <c r="AQ830" s="5"/>
      <c r="AR830" s="5"/>
      <c r="AS830" s="5"/>
      <c r="AT830" s="5" t="s">
        <v>61</v>
      </c>
      <c r="AU830" s="5"/>
      <c r="AV830" s="5"/>
      <c r="AW830" s="5"/>
      <c r="AX830" s="5"/>
      <c r="AY830" s="5"/>
      <c r="AZ830" s="5" t="s">
        <v>62</v>
      </c>
      <c r="BA830" s="5"/>
      <c r="BB830" s="5"/>
      <c r="BC830" s="5"/>
      <c r="BD830" s="5"/>
      <c r="BE830" s="5"/>
      <c r="BF830" s="5" t="s">
        <v>63</v>
      </c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</row>
    <row r="831" spans="1:69" s="4" customFormat="1" ht="15" customHeight="1">
      <c r="A831"/>
      <c r="B831" s="412" t="s">
        <v>786</v>
      </c>
      <c r="C831" s="412"/>
      <c r="D831" s="412"/>
      <c r="E831" s="412"/>
      <c r="F831" s="412"/>
      <c r="G831" s="412"/>
      <c r="H831" s="412"/>
      <c r="I831" s="412"/>
      <c r="J831" s="476">
        <v>6</v>
      </c>
      <c r="K831" s="476"/>
      <c r="L831" s="476"/>
      <c r="M831" s="476"/>
      <c r="N831" s="476"/>
      <c r="O831" s="476"/>
      <c r="P831" s="476">
        <v>18</v>
      </c>
      <c r="Q831" s="476"/>
      <c r="R831" s="476"/>
      <c r="S831" s="476"/>
      <c r="T831" s="476"/>
      <c r="U831" s="476"/>
      <c r="V831" s="476">
        <f aca="true" t="shared" si="85" ref="V831:V835">SUM(AB831:AS831)</f>
        <v>265</v>
      </c>
      <c r="W831" s="476"/>
      <c r="X831" s="476"/>
      <c r="Y831" s="476"/>
      <c r="Z831" s="476"/>
      <c r="AA831" s="476"/>
      <c r="AB831" s="476">
        <v>68</v>
      </c>
      <c r="AC831" s="476"/>
      <c r="AD831" s="476"/>
      <c r="AE831" s="476"/>
      <c r="AF831" s="476"/>
      <c r="AG831" s="476"/>
      <c r="AH831" s="476">
        <v>101</v>
      </c>
      <c r="AI831" s="476"/>
      <c r="AJ831" s="476"/>
      <c r="AK831" s="476"/>
      <c r="AL831" s="476"/>
      <c r="AM831" s="476"/>
      <c r="AN831" s="476">
        <v>96</v>
      </c>
      <c r="AO831" s="476"/>
      <c r="AP831" s="476"/>
      <c r="AQ831" s="476"/>
      <c r="AR831" s="476"/>
      <c r="AS831" s="476"/>
      <c r="AT831" s="476">
        <f aca="true" t="shared" si="86" ref="AT831:AT835">SUM(AZ831:BK831)</f>
        <v>29</v>
      </c>
      <c r="AU831" s="476"/>
      <c r="AV831" s="476"/>
      <c r="AW831" s="476"/>
      <c r="AX831" s="476"/>
      <c r="AY831" s="476"/>
      <c r="AZ831" s="476">
        <v>5</v>
      </c>
      <c r="BA831" s="476"/>
      <c r="BB831" s="476"/>
      <c r="BC831" s="476"/>
      <c r="BD831" s="476"/>
      <c r="BE831" s="476"/>
      <c r="BF831" s="476">
        <v>24</v>
      </c>
      <c r="BG831" s="476"/>
      <c r="BH831" s="476"/>
      <c r="BI831" s="476"/>
      <c r="BJ831" s="476"/>
      <c r="BK831" s="476"/>
      <c r="BL831" s="476">
        <v>5</v>
      </c>
      <c r="BM831" s="476"/>
      <c r="BN831" s="476"/>
      <c r="BO831" s="476"/>
      <c r="BP831" s="476"/>
      <c r="BQ831" s="476"/>
    </row>
    <row r="832" spans="1:69" s="4" customFormat="1" ht="15" customHeight="1">
      <c r="A832"/>
      <c r="B832" s="412" t="s">
        <v>787</v>
      </c>
      <c r="C832" s="412"/>
      <c r="D832" s="412"/>
      <c r="E832" s="412"/>
      <c r="F832" s="412"/>
      <c r="G832" s="412"/>
      <c r="H832" s="412"/>
      <c r="I832" s="412"/>
      <c r="J832" s="476">
        <v>6</v>
      </c>
      <c r="K832" s="476"/>
      <c r="L832" s="476"/>
      <c r="M832" s="476"/>
      <c r="N832" s="476"/>
      <c r="O832" s="476"/>
      <c r="P832" s="476">
        <v>17</v>
      </c>
      <c r="Q832" s="476"/>
      <c r="R832" s="476"/>
      <c r="S832" s="476"/>
      <c r="T832" s="476"/>
      <c r="U832" s="476"/>
      <c r="V832" s="476">
        <f t="shared" si="85"/>
        <v>252</v>
      </c>
      <c r="W832" s="476"/>
      <c r="X832" s="476"/>
      <c r="Y832" s="476"/>
      <c r="Z832" s="476"/>
      <c r="AA832" s="476"/>
      <c r="AB832" s="476">
        <v>74</v>
      </c>
      <c r="AC832" s="476"/>
      <c r="AD832" s="476"/>
      <c r="AE832" s="476"/>
      <c r="AF832" s="476"/>
      <c r="AG832" s="476"/>
      <c r="AH832" s="476">
        <v>75</v>
      </c>
      <c r="AI832" s="476"/>
      <c r="AJ832" s="476"/>
      <c r="AK832" s="476"/>
      <c r="AL832" s="476"/>
      <c r="AM832" s="476"/>
      <c r="AN832" s="476">
        <v>103</v>
      </c>
      <c r="AO832" s="476"/>
      <c r="AP832" s="476"/>
      <c r="AQ832" s="476"/>
      <c r="AR832" s="476"/>
      <c r="AS832" s="476"/>
      <c r="AT832" s="476">
        <f t="shared" si="86"/>
        <v>32</v>
      </c>
      <c r="AU832" s="476"/>
      <c r="AV832" s="476"/>
      <c r="AW832" s="476"/>
      <c r="AX832" s="476"/>
      <c r="AY832" s="476"/>
      <c r="AZ832" s="476">
        <v>6</v>
      </c>
      <c r="BA832" s="476"/>
      <c r="BB832" s="476"/>
      <c r="BC832" s="476"/>
      <c r="BD832" s="476"/>
      <c r="BE832" s="476"/>
      <c r="BF832" s="476">
        <v>26</v>
      </c>
      <c r="BG832" s="476"/>
      <c r="BH832" s="476"/>
      <c r="BI832" s="476"/>
      <c r="BJ832" s="476"/>
      <c r="BK832" s="476"/>
      <c r="BL832" s="476">
        <v>5</v>
      </c>
      <c r="BM832" s="476"/>
      <c r="BN832" s="476"/>
      <c r="BO832" s="476"/>
      <c r="BP832" s="476"/>
      <c r="BQ832" s="476"/>
    </row>
    <row r="833" spans="1:69" s="4" customFormat="1" ht="15" customHeight="1">
      <c r="A833"/>
      <c r="B833" s="412" t="s">
        <v>788</v>
      </c>
      <c r="C833" s="412"/>
      <c r="D833" s="412"/>
      <c r="E833" s="412"/>
      <c r="F833" s="412"/>
      <c r="G833" s="412"/>
      <c r="H833" s="412"/>
      <c r="I833" s="412"/>
      <c r="J833" s="476">
        <v>6</v>
      </c>
      <c r="K833" s="476"/>
      <c r="L833" s="476"/>
      <c r="M833" s="476"/>
      <c r="N833" s="476"/>
      <c r="O833" s="476"/>
      <c r="P833" s="476">
        <v>17</v>
      </c>
      <c r="Q833" s="476"/>
      <c r="R833" s="476"/>
      <c r="S833" s="476"/>
      <c r="T833" s="476"/>
      <c r="U833" s="476"/>
      <c r="V833" s="476">
        <f t="shared" si="85"/>
        <v>234</v>
      </c>
      <c r="W833" s="476"/>
      <c r="X833" s="476"/>
      <c r="Y833" s="476"/>
      <c r="Z833" s="476"/>
      <c r="AA833" s="476"/>
      <c r="AB833" s="476">
        <v>59</v>
      </c>
      <c r="AC833" s="476"/>
      <c r="AD833" s="476"/>
      <c r="AE833" s="476"/>
      <c r="AF833" s="476"/>
      <c r="AG833" s="476"/>
      <c r="AH833" s="476">
        <v>99</v>
      </c>
      <c r="AI833" s="476"/>
      <c r="AJ833" s="476"/>
      <c r="AK833" s="476"/>
      <c r="AL833" s="476"/>
      <c r="AM833" s="476"/>
      <c r="AN833" s="476">
        <v>76</v>
      </c>
      <c r="AO833" s="476"/>
      <c r="AP833" s="476"/>
      <c r="AQ833" s="476"/>
      <c r="AR833" s="476"/>
      <c r="AS833" s="476"/>
      <c r="AT833" s="476">
        <f t="shared" si="86"/>
        <v>34</v>
      </c>
      <c r="AU833" s="476"/>
      <c r="AV833" s="476"/>
      <c r="AW833" s="476"/>
      <c r="AX833" s="476"/>
      <c r="AY833" s="476"/>
      <c r="AZ833" s="476">
        <v>6</v>
      </c>
      <c r="BA833" s="476"/>
      <c r="BB833" s="476"/>
      <c r="BC833" s="476"/>
      <c r="BD833" s="476"/>
      <c r="BE833" s="476"/>
      <c r="BF833" s="476">
        <v>28</v>
      </c>
      <c r="BG833" s="476"/>
      <c r="BH833" s="476"/>
      <c r="BI833" s="476"/>
      <c r="BJ833" s="476"/>
      <c r="BK833" s="476"/>
      <c r="BL833" s="476">
        <v>7</v>
      </c>
      <c r="BM833" s="476"/>
      <c r="BN833" s="476"/>
      <c r="BO833" s="476"/>
      <c r="BP833" s="476"/>
      <c r="BQ833" s="476"/>
    </row>
    <row r="834" spans="1:69" s="4" customFormat="1" ht="15" customHeight="1">
      <c r="A834"/>
      <c r="B834" s="412" t="s">
        <v>789</v>
      </c>
      <c r="C834" s="412"/>
      <c r="D834" s="412"/>
      <c r="E834" s="412"/>
      <c r="F834" s="412"/>
      <c r="G834" s="412"/>
      <c r="H834" s="412"/>
      <c r="I834" s="412"/>
      <c r="J834" s="476">
        <v>5</v>
      </c>
      <c r="K834" s="476"/>
      <c r="L834" s="476"/>
      <c r="M834" s="476"/>
      <c r="N834" s="476"/>
      <c r="O834" s="476"/>
      <c r="P834" s="476">
        <v>14</v>
      </c>
      <c r="Q834" s="476"/>
      <c r="R834" s="476"/>
      <c r="S834" s="476"/>
      <c r="T834" s="476"/>
      <c r="U834" s="476"/>
      <c r="V834" s="476">
        <f t="shared" si="85"/>
        <v>194</v>
      </c>
      <c r="W834" s="476"/>
      <c r="X834" s="476"/>
      <c r="Y834" s="476"/>
      <c r="Z834" s="476"/>
      <c r="AA834" s="476"/>
      <c r="AB834" s="476">
        <v>58</v>
      </c>
      <c r="AC834" s="476"/>
      <c r="AD834" s="476"/>
      <c r="AE834" s="476"/>
      <c r="AF834" s="476"/>
      <c r="AG834" s="476"/>
      <c r="AH834" s="476">
        <v>55</v>
      </c>
      <c r="AI834" s="476"/>
      <c r="AJ834" s="476"/>
      <c r="AK834" s="476"/>
      <c r="AL834" s="476"/>
      <c r="AM834" s="476"/>
      <c r="AN834" s="476">
        <v>81</v>
      </c>
      <c r="AO834" s="476"/>
      <c r="AP834" s="476"/>
      <c r="AQ834" s="476"/>
      <c r="AR834" s="476"/>
      <c r="AS834" s="476"/>
      <c r="AT834" s="476">
        <f t="shared" si="86"/>
        <v>28</v>
      </c>
      <c r="AU834" s="476"/>
      <c r="AV834" s="476"/>
      <c r="AW834" s="476"/>
      <c r="AX834" s="476"/>
      <c r="AY834" s="476"/>
      <c r="AZ834" s="476">
        <v>5</v>
      </c>
      <c r="BA834" s="476"/>
      <c r="BB834" s="476"/>
      <c r="BC834" s="476"/>
      <c r="BD834" s="476"/>
      <c r="BE834" s="476"/>
      <c r="BF834" s="476">
        <v>23</v>
      </c>
      <c r="BG834" s="476"/>
      <c r="BH834" s="476"/>
      <c r="BI834" s="476"/>
      <c r="BJ834" s="476"/>
      <c r="BK834" s="476"/>
      <c r="BL834" s="476">
        <v>4</v>
      </c>
      <c r="BM834" s="476"/>
      <c r="BN834" s="476"/>
      <c r="BO834" s="476"/>
      <c r="BP834" s="476"/>
      <c r="BQ834" s="476"/>
    </row>
    <row r="835" spans="1:69" s="4" customFormat="1" ht="15" customHeight="1">
      <c r="A835"/>
      <c r="B835" s="162" t="s">
        <v>914</v>
      </c>
      <c r="C835" s="162"/>
      <c r="D835" s="162"/>
      <c r="E835" s="162"/>
      <c r="F835" s="162"/>
      <c r="G835" s="162"/>
      <c r="H835" s="162"/>
      <c r="I835" s="162"/>
      <c r="J835" s="477">
        <v>4</v>
      </c>
      <c r="K835" s="477"/>
      <c r="L835" s="477"/>
      <c r="M835" s="477"/>
      <c r="N835" s="477"/>
      <c r="O835" s="477"/>
      <c r="P835" s="477">
        <v>12</v>
      </c>
      <c r="Q835" s="477"/>
      <c r="R835" s="477"/>
      <c r="S835" s="477"/>
      <c r="T835" s="477"/>
      <c r="U835" s="477"/>
      <c r="V835" s="477">
        <f t="shared" si="85"/>
        <v>171</v>
      </c>
      <c r="W835" s="477"/>
      <c r="X835" s="477"/>
      <c r="Y835" s="477"/>
      <c r="Z835" s="477"/>
      <c r="AA835" s="477"/>
      <c r="AB835" s="477">
        <v>49</v>
      </c>
      <c r="AC835" s="477"/>
      <c r="AD835" s="477"/>
      <c r="AE835" s="477"/>
      <c r="AF835" s="477"/>
      <c r="AG835" s="477"/>
      <c r="AH835" s="477">
        <v>61</v>
      </c>
      <c r="AI835" s="477"/>
      <c r="AJ835" s="477"/>
      <c r="AK835" s="477"/>
      <c r="AL835" s="477"/>
      <c r="AM835" s="477"/>
      <c r="AN835" s="477">
        <v>61</v>
      </c>
      <c r="AO835" s="477"/>
      <c r="AP835" s="477"/>
      <c r="AQ835" s="477"/>
      <c r="AR835" s="477"/>
      <c r="AS835" s="477"/>
      <c r="AT835" s="478">
        <f t="shared" si="86"/>
        <v>36</v>
      </c>
      <c r="AU835" s="478"/>
      <c r="AV835" s="478"/>
      <c r="AW835" s="478"/>
      <c r="AX835" s="478"/>
      <c r="AY835" s="478"/>
      <c r="AZ835" s="477">
        <v>5</v>
      </c>
      <c r="BA835" s="477"/>
      <c r="BB835" s="477"/>
      <c r="BC835" s="477"/>
      <c r="BD835" s="477"/>
      <c r="BE835" s="477"/>
      <c r="BF835" s="477">
        <v>31</v>
      </c>
      <c r="BG835" s="477"/>
      <c r="BH835" s="477"/>
      <c r="BI835" s="477"/>
      <c r="BJ835" s="477"/>
      <c r="BK835" s="477"/>
      <c r="BL835" s="477">
        <v>6</v>
      </c>
      <c r="BM835" s="477"/>
      <c r="BN835" s="477"/>
      <c r="BO835" s="477"/>
      <c r="BP835" s="477"/>
      <c r="BQ835" s="477"/>
    </row>
    <row r="836" spans="1:69" s="4" customFormat="1" ht="15" customHeight="1">
      <c r="A836"/>
      <c r="B836" s="479"/>
      <c r="C836" s="479"/>
      <c r="D836" s="479"/>
      <c r="E836" s="479"/>
      <c r="F836" s="479"/>
      <c r="G836" s="479"/>
      <c r="H836" s="479"/>
      <c r="I836" s="479"/>
      <c r="J836" s="480"/>
      <c r="K836" s="480"/>
      <c r="L836" s="480"/>
      <c r="M836" s="480"/>
      <c r="N836" s="480"/>
      <c r="O836" s="480"/>
      <c r="P836" s="480"/>
      <c r="Q836" s="480"/>
      <c r="R836" s="480"/>
      <c r="S836" s="480"/>
      <c r="T836" s="480"/>
      <c r="U836" s="480"/>
      <c r="V836" s="480"/>
      <c r="W836" s="480"/>
      <c r="X836" s="480"/>
      <c r="Y836" s="480"/>
      <c r="Z836" s="480"/>
      <c r="AA836" s="480"/>
      <c r="AB836" s="480"/>
      <c r="AC836" s="480"/>
      <c r="AD836" s="480"/>
      <c r="AE836" s="480"/>
      <c r="AF836" s="480"/>
      <c r="AG836" s="480"/>
      <c r="AH836" s="480"/>
      <c r="AI836" s="480"/>
      <c r="AJ836" s="480"/>
      <c r="AK836" s="480"/>
      <c r="AL836" s="480"/>
      <c r="AM836" s="480"/>
      <c r="AN836" s="480"/>
      <c r="AO836" s="480"/>
      <c r="AP836" s="480"/>
      <c r="AQ836" s="480"/>
      <c r="AR836" s="480"/>
      <c r="AS836" s="480"/>
      <c r="AT836" s="480"/>
      <c r="AU836" s="480"/>
      <c r="AV836" s="480"/>
      <c r="AW836" s="480"/>
      <c r="AX836" s="480"/>
      <c r="AY836" s="480"/>
      <c r="AZ836" s="480"/>
      <c r="BA836" s="480"/>
      <c r="BB836" s="480"/>
      <c r="BC836" s="480"/>
      <c r="BD836" s="480"/>
      <c r="BE836" s="480"/>
      <c r="BF836" s="480"/>
      <c r="BG836" s="480"/>
      <c r="BH836" s="480"/>
      <c r="BI836" s="480"/>
      <c r="BJ836" s="480"/>
      <c r="BK836" s="480"/>
      <c r="BL836" s="480"/>
      <c r="BM836" s="480"/>
      <c r="BN836" s="480"/>
      <c r="BO836" s="480"/>
      <c r="BP836" s="480"/>
      <c r="BQ836" s="480"/>
    </row>
    <row r="837" spans="1:72" s="4" customFormat="1" ht="15" customHeight="1">
      <c r="A837" s="4" t="s">
        <v>915</v>
      </c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 s="8" t="s">
        <v>730</v>
      </c>
      <c r="BJ837" s="8"/>
      <c r="BK837" s="8"/>
      <c r="BL837" s="8"/>
      <c r="BM837" s="8"/>
      <c r="BN837" s="8"/>
      <c r="BO837" s="8"/>
      <c r="BP837" s="8"/>
      <c r="BQ837" s="8"/>
      <c r="BR837" s="52"/>
      <c r="BS837" s="52"/>
      <c r="BT837" s="52"/>
    </row>
    <row r="838" spans="1:72" s="4" customFormat="1" ht="3.7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 s="52"/>
      <c r="BM838" s="52"/>
      <c r="BN838" s="52"/>
      <c r="BO838" s="52"/>
      <c r="BP838" s="52"/>
      <c r="BQ838" s="52"/>
      <c r="BR838" s="52"/>
      <c r="BS838" s="52"/>
      <c r="BT838" s="52"/>
    </row>
    <row r="839" spans="1:72" s="4" customFormat="1" ht="15" customHeight="1">
      <c r="A839"/>
      <c r="B839" s="5" t="s">
        <v>12</v>
      </c>
      <c r="C839" s="5"/>
      <c r="D839" s="5"/>
      <c r="E839" s="5"/>
      <c r="F839" s="5"/>
      <c r="G839" s="5"/>
      <c r="H839" s="5"/>
      <c r="I839" s="5"/>
      <c r="J839" s="5" t="s">
        <v>907</v>
      </c>
      <c r="K839" s="5"/>
      <c r="L839" s="5"/>
      <c r="M839" s="5"/>
      <c r="N839" s="5"/>
      <c r="O839" s="5"/>
      <c r="P839" s="5" t="s">
        <v>908</v>
      </c>
      <c r="Q839" s="5"/>
      <c r="R839" s="5"/>
      <c r="S839" s="5"/>
      <c r="T839" s="5"/>
      <c r="U839" s="5"/>
      <c r="V839" s="5" t="s">
        <v>909</v>
      </c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 t="s">
        <v>910</v>
      </c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 t="s">
        <v>276</v>
      </c>
      <c r="BM839" s="5"/>
      <c r="BN839" s="5"/>
      <c r="BO839" s="5"/>
      <c r="BP839" s="5"/>
      <c r="BQ839" s="5"/>
      <c r="BR839"/>
      <c r="BS839"/>
      <c r="BT839"/>
    </row>
    <row r="840" spans="1:72" s="4" customFormat="1" ht="15" customHeight="1">
      <c r="A840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 t="s">
        <v>61</v>
      </c>
      <c r="W840" s="5"/>
      <c r="X840" s="5"/>
      <c r="Y840" s="5"/>
      <c r="Z840" s="5"/>
      <c r="AA840" s="5"/>
      <c r="AB840" s="371" t="s">
        <v>916</v>
      </c>
      <c r="AC840" s="371"/>
      <c r="AD840" s="371"/>
      <c r="AE840" s="371"/>
      <c r="AF840" s="371"/>
      <c r="AG840" s="371"/>
      <c r="AH840" s="371" t="s">
        <v>917</v>
      </c>
      <c r="AI840" s="371"/>
      <c r="AJ840" s="371"/>
      <c r="AK840" s="371"/>
      <c r="AL840" s="371"/>
      <c r="AM840" s="371" t="s">
        <v>918</v>
      </c>
      <c r="AN840" s="371"/>
      <c r="AO840" s="371"/>
      <c r="AP840" s="371"/>
      <c r="AQ840" s="371"/>
      <c r="AR840" s="371" t="s">
        <v>919</v>
      </c>
      <c r="AS840" s="371"/>
      <c r="AT840" s="371"/>
      <c r="AU840" s="371"/>
      <c r="AV840" s="371"/>
      <c r="AW840" s="5" t="s">
        <v>61</v>
      </c>
      <c r="AX840" s="5"/>
      <c r="AY840" s="5"/>
      <c r="AZ840" s="5"/>
      <c r="BA840" s="5"/>
      <c r="BB840" s="5" t="s">
        <v>62</v>
      </c>
      <c r="BC840" s="5"/>
      <c r="BD840" s="5"/>
      <c r="BE840" s="5"/>
      <c r="BF840" s="5"/>
      <c r="BG840" s="5" t="s">
        <v>63</v>
      </c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/>
      <c r="BS840"/>
      <c r="BT840"/>
    </row>
    <row r="841" spans="1:72" s="4" customFormat="1" ht="15" customHeight="1">
      <c r="A841"/>
      <c r="B841" s="481" t="s">
        <v>788</v>
      </c>
      <c r="C841" s="481"/>
      <c r="D841" s="481"/>
      <c r="E841" s="481"/>
      <c r="F841" s="481"/>
      <c r="G841" s="481"/>
      <c r="H841" s="481"/>
      <c r="I841" s="481"/>
      <c r="J841" s="482">
        <v>1</v>
      </c>
      <c r="K841" s="482"/>
      <c r="L841" s="482"/>
      <c r="M841" s="482"/>
      <c r="N841" s="482"/>
      <c r="O841" s="482"/>
      <c r="P841" s="482">
        <v>3</v>
      </c>
      <c r="Q841" s="482"/>
      <c r="R841" s="482"/>
      <c r="S841" s="482"/>
      <c r="T841" s="482"/>
      <c r="U841" s="482"/>
      <c r="V841" s="483">
        <f aca="true" t="shared" si="87" ref="V841:V843">SUM(AB841:AV841)</f>
        <v>87</v>
      </c>
      <c r="W841" s="483"/>
      <c r="X841" s="483"/>
      <c r="Y841" s="483"/>
      <c r="Z841" s="483"/>
      <c r="AA841" s="483"/>
      <c r="AB841" s="484">
        <v>33</v>
      </c>
      <c r="AC841" s="484"/>
      <c r="AD841" s="484"/>
      <c r="AE841" s="484"/>
      <c r="AF841" s="484"/>
      <c r="AG841" s="484"/>
      <c r="AH841" s="483">
        <v>16</v>
      </c>
      <c r="AI841" s="483"/>
      <c r="AJ841" s="483"/>
      <c r="AK841" s="483"/>
      <c r="AL841" s="483"/>
      <c r="AM841" s="483">
        <v>19</v>
      </c>
      <c r="AN841" s="483"/>
      <c r="AO841" s="483"/>
      <c r="AP841" s="483"/>
      <c r="AQ841" s="483"/>
      <c r="AR841" s="483">
        <v>19</v>
      </c>
      <c r="AS841" s="483"/>
      <c r="AT841" s="483"/>
      <c r="AU841" s="483"/>
      <c r="AV841" s="483"/>
      <c r="AW841" s="485">
        <f aca="true" t="shared" si="88" ref="AW841:AW842">SUM(BB841:BK841)</f>
        <v>17</v>
      </c>
      <c r="AX841" s="485"/>
      <c r="AY841" s="485"/>
      <c r="AZ841" s="485"/>
      <c r="BA841" s="485"/>
      <c r="BB841" s="486">
        <v>0</v>
      </c>
      <c r="BC841" s="486"/>
      <c r="BD841" s="486"/>
      <c r="BE841" s="486"/>
      <c r="BF841" s="486"/>
      <c r="BG841" s="485">
        <v>17</v>
      </c>
      <c r="BH841" s="485"/>
      <c r="BI841" s="485"/>
      <c r="BJ841" s="485"/>
      <c r="BK841" s="485"/>
      <c r="BL841" s="483">
        <v>3</v>
      </c>
      <c r="BM841" s="483"/>
      <c r="BN841" s="483"/>
      <c r="BO841" s="483"/>
      <c r="BP841" s="483"/>
      <c r="BQ841" s="483"/>
      <c r="BR841"/>
      <c r="BS841"/>
      <c r="BT841"/>
    </row>
    <row r="842" spans="1:72" s="4" customFormat="1" ht="15" customHeight="1">
      <c r="A842"/>
      <c r="B842" s="412" t="s">
        <v>789</v>
      </c>
      <c r="C842" s="412"/>
      <c r="D842" s="412"/>
      <c r="E842" s="412"/>
      <c r="F842" s="412"/>
      <c r="G842" s="412"/>
      <c r="H842" s="412"/>
      <c r="I842" s="412"/>
      <c r="J842" s="476">
        <v>3</v>
      </c>
      <c r="K842" s="476"/>
      <c r="L842" s="476"/>
      <c r="M842" s="476"/>
      <c r="N842" s="476"/>
      <c r="O842" s="476"/>
      <c r="P842" s="476">
        <v>11</v>
      </c>
      <c r="Q842" s="476"/>
      <c r="R842" s="476"/>
      <c r="S842" s="476"/>
      <c r="T842" s="476"/>
      <c r="U842" s="476"/>
      <c r="V842" s="487">
        <f t="shared" si="87"/>
        <v>312</v>
      </c>
      <c r="W842" s="487"/>
      <c r="X842" s="487"/>
      <c r="Y842" s="487"/>
      <c r="Z842" s="487"/>
      <c r="AA842" s="487"/>
      <c r="AB842" s="488">
        <v>118</v>
      </c>
      <c r="AC842" s="488"/>
      <c r="AD842" s="488"/>
      <c r="AE842" s="488"/>
      <c r="AF842" s="488"/>
      <c r="AG842" s="488"/>
      <c r="AH842" s="487">
        <v>64</v>
      </c>
      <c r="AI842" s="487"/>
      <c r="AJ842" s="487"/>
      <c r="AK842" s="487"/>
      <c r="AL842" s="487"/>
      <c r="AM842" s="487">
        <v>61</v>
      </c>
      <c r="AN842" s="487"/>
      <c r="AO842" s="487"/>
      <c r="AP842" s="487"/>
      <c r="AQ842" s="487"/>
      <c r="AR842" s="487">
        <v>69</v>
      </c>
      <c r="AS842" s="487"/>
      <c r="AT842" s="487"/>
      <c r="AU842" s="487"/>
      <c r="AV842" s="487"/>
      <c r="AW842" s="489">
        <f t="shared" si="88"/>
        <v>54</v>
      </c>
      <c r="AX842" s="489"/>
      <c r="AY842" s="489"/>
      <c r="AZ842" s="489"/>
      <c r="BA842" s="489"/>
      <c r="BB842" s="489">
        <v>1</v>
      </c>
      <c r="BC842" s="489"/>
      <c r="BD842" s="489"/>
      <c r="BE842" s="489"/>
      <c r="BF842" s="489"/>
      <c r="BG842" s="489">
        <v>53</v>
      </c>
      <c r="BH842" s="489"/>
      <c r="BI842" s="489"/>
      <c r="BJ842" s="489"/>
      <c r="BK842" s="489"/>
      <c r="BL842" s="487">
        <v>12</v>
      </c>
      <c r="BM842" s="487"/>
      <c r="BN842" s="487"/>
      <c r="BO842" s="487"/>
      <c r="BP842" s="487"/>
      <c r="BQ842" s="487"/>
      <c r="BR842"/>
      <c r="BS842"/>
      <c r="BT842"/>
    </row>
    <row r="843" spans="1:72" s="4" customFormat="1" ht="15" customHeight="1">
      <c r="A843"/>
      <c r="B843" s="162" t="s">
        <v>914</v>
      </c>
      <c r="C843" s="162"/>
      <c r="D843" s="162"/>
      <c r="E843" s="162"/>
      <c r="F843" s="162"/>
      <c r="G843" s="162"/>
      <c r="H843" s="162"/>
      <c r="I843" s="162"/>
      <c r="J843" s="477">
        <v>7</v>
      </c>
      <c r="K843" s="477"/>
      <c r="L843" s="477"/>
      <c r="M843" s="477"/>
      <c r="N843" s="477"/>
      <c r="O843" s="477"/>
      <c r="P843" s="477">
        <v>30</v>
      </c>
      <c r="Q843" s="477"/>
      <c r="R843" s="477"/>
      <c r="S843" s="477"/>
      <c r="T843" s="477"/>
      <c r="U843" s="477"/>
      <c r="V843" s="477">
        <f t="shared" si="87"/>
        <v>862</v>
      </c>
      <c r="W843" s="477"/>
      <c r="X843" s="477"/>
      <c r="Y843" s="477"/>
      <c r="Z843" s="477"/>
      <c r="AA843" s="477"/>
      <c r="AB843" s="490">
        <v>306</v>
      </c>
      <c r="AC843" s="490"/>
      <c r="AD843" s="490"/>
      <c r="AE843" s="490"/>
      <c r="AF843" s="490"/>
      <c r="AG843" s="490"/>
      <c r="AH843" s="477">
        <v>185</v>
      </c>
      <c r="AI843" s="477"/>
      <c r="AJ843" s="477"/>
      <c r="AK843" s="477"/>
      <c r="AL843" s="477"/>
      <c r="AM843" s="477">
        <v>192</v>
      </c>
      <c r="AN843" s="477"/>
      <c r="AO843" s="477"/>
      <c r="AP843" s="477"/>
      <c r="AQ843" s="477"/>
      <c r="AR843" s="477">
        <v>179</v>
      </c>
      <c r="AS843" s="477"/>
      <c r="AT843" s="477"/>
      <c r="AU843" s="477"/>
      <c r="AV843" s="477"/>
      <c r="AW843" s="491">
        <v>162</v>
      </c>
      <c r="AX843" s="491"/>
      <c r="AY843" s="491"/>
      <c r="AZ843" s="491"/>
      <c r="BA843" s="491"/>
      <c r="BB843" s="491">
        <v>5</v>
      </c>
      <c r="BC843" s="491"/>
      <c r="BD843" s="491"/>
      <c r="BE843" s="491"/>
      <c r="BF843" s="491"/>
      <c r="BG843" s="491">
        <v>157</v>
      </c>
      <c r="BH843" s="491"/>
      <c r="BI843" s="491"/>
      <c r="BJ843" s="491"/>
      <c r="BK843" s="491"/>
      <c r="BL843" s="477">
        <v>37</v>
      </c>
      <c r="BM843" s="477"/>
      <c r="BN843" s="477"/>
      <c r="BO843" s="477"/>
      <c r="BP843" s="477"/>
      <c r="BQ843" s="477"/>
      <c r="BR843"/>
      <c r="BS843"/>
      <c r="BT843"/>
    </row>
    <row r="844" spans="1:72" s="4" customFormat="1" ht="10.5" customHeight="1">
      <c r="A844"/>
      <c r="B844" s="333"/>
      <c r="C844" s="333"/>
      <c r="D844" s="333"/>
      <c r="E844" s="333"/>
      <c r="F844" s="333"/>
      <c r="G844" s="333"/>
      <c r="H844" s="333"/>
      <c r="I844" s="333"/>
      <c r="J844" s="333"/>
      <c r="K844" s="333"/>
      <c r="L844" s="333"/>
      <c r="M844" s="333"/>
      <c r="N844" s="333"/>
      <c r="O844" s="333"/>
      <c r="P844" s="333"/>
      <c r="Q844" s="333"/>
      <c r="R844" s="333"/>
      <c r="S844" s="333"/>
      <c r="T844" s="333"/>
      <c r="U844" s="333"/>
      <c r="V844" s="333"/>
      <c r="W844" s="333"/>
      <c r="X844" s="333"/>
      <c r="Y844" s="333"/>
      <c r="Z844" s="333"/>
      <c r="AA844" s="333"/>
      <c r="AB844" s="333"/>
      <c r="AC844" s="333"/>
      <c r="AD844" s="333"/>
      <c r="AE844" s="333"/>
      <c r="AF844" s="333"/>
      <c r="AG844" s="333"/>
      <c r="AH844" s="333"/>
      <c r="AI844" s="333"/>
      <c r="AJ844" s="333"/>
      <c r="AK844" s="333"/>
      <c r="AL844" s="333"/>
      <c r="AM844" s="333"/>
      <c r="AN844" s="333"/>
      <c r="AO844" s="333"/>
      <c r="AP844" s="333"/>
      <c r="AQ844" s="333"/>
      <c r="AR844" s="333"/>
      <c r="AS844" s="333"/>
      <c r="AT844" s="333"/>
      <c r="AU844" s="333"/>
      <c r="AV844" s="333"/>
      <c r="AW844" s="333"/>
      <c r="AX844" s="333"/>
      <c r="AY844" s="333"/>
      <c r="AZ844" s="333"/>
      <c r="BA844" s="333"/>
      <c r="BB844" s="333"/>
      <c r="BC844" s="333"/>
      <c r="BD844" s="333"/>
      <c r="BE844" s="333"/>
      <c r="BF844" s="333"/>
      <c r="BG844" s="333"/>
      <c r="BH844" s="333"/>
      <c r="BI844" s="333"/>
      <c r="BJ844" s="333"/>
      <c r="BK844" s="333"/>
      <c r="BL844" s="333"/>
      <c r="BM844" s="333"/>
      <c r="BN844" s="333"/>
      <c r="BO844" s="333"/>
      <c r="BP844" s="333"/>
      <c r="BQ844" s="333"/>
      <c r="BR844"/>
      <c r="BS844"/>
      <c r="BT844"/>
    </row>
    <row r="845" spans="1:72" s="4" customFormat="1" ht="13.5" customHeight="1">
      <c r="A845" s="4" t="s">
        <v>920</v>
      </c>
      <c r="B845" s="452"/>
      <c r="C845" s="452"/>
      <c r="D845" s="452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 s="8" t="s">
        <v>730</v>
      </c>
      <c r="BJ845" s="8"/>
      <c r="BK845" s="8"/>
      <c r="BL845" s="8"/>
      <c r="BM845" s="8"/>
      <c r="BN845" s="8"/>
      <c r="BO845" s="8"/>
      <c r="BP845" s="8"/>
      <c r="BQ845" s="8"/>
      <c r="BR845"/>
      <c r="BS845"/>
      <c r="BT845"/>
    </row>
    <row r="846" spans="1:72" s="4" customFormat="1" ht="3.75" customHeight="1">
      <c r="A846"/>
      <c r="B846" s="452"/>
      <c r="C846" s="452"/>
      <c r="D846" s="452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</row>
    <row r="847" spans="1:256" ht="12" customHeight="1">
      <c r="A847"/>
      <c r="B847" s="5" t="s">
        <v>12</v>
      </c>
      <c r="C847" s="5"/>
      <c r="D847" s="5"/>
      <c r="E847" s="5"/>
      <c r="F847" s="5"/>
      <c r="G847" s="5"/>
      <c r="H847" s="5"/>
      <c r="I847" s="5"/>
      <c r="J847" s="5" t="s">
        <v>921</v>
      </c>
      <c r="K847" s="5"/>
      <c r="L847" s="5"/>
      <c r="M847" s="5"/>
      <c r="N847" s="5"/>
      <c r="O847" s="5"/>
      <c r="P847" s="5"/>
      <c r="Q847" s="5" t="s">
        <v>908</v>
      </c>
      <c r="R847" s="5"/>
      <c r="S847" s="5"/>
      <c r="T847" s="5"/>
      <c r="U847" s="5"/>
      <c r="V847" s="5"/>
      <c r="W847" s="5"/>
      <c r="X847" s="5" t="s">
        <v>922</v>
      </c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 t="s">
        <v>910</v>
      </c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 t="s">
        <v>276</v>
      </c>
      <c r="BM847" s="5"/>
      <c r="BN847" s="5"/>
      <c r="BO847" s="5"/>
      <c r="BP847" s="5"/>
      <c r="BQ847" s="5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ht="12" customHeight="1">
      <c r="A848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 t="s">
        <v>96</v>
      </c>
      <c r="Y848" s="5"/>
      <c r="Z848" s="5"/>
      <c r="AA848" s="5"/>
      <c r="AB848" s="5"/>
      <c r="AC848" s="5"/>
      <c r="AD848" s="5"/>
      <c r="AE848" s="5"/>
      <c r="AF848" s="5" t="s">
        <v>62</v>
      </c>
      <c r="AG848" s="5"/>
      <c r="AH848" s="5"/>
      <c r="AI848" s="5"/>
      <c r="AJ848" s="5"/>
      <c r="AK848" s="5"/>
      <c r="AL848" s="5"/>
      <c r="AM848" s="5" t="s">
        <v>63</v>
      </c>
      <c r="AN848" s="5"/>
      <c r="AO848" s="5"/>
      <c r="AP848" s="5"/>
      <c r="AQ848" s="5"/>
      <c r="AR848" s="5"/>
      <c r="AS848" s="5"/>
      <c r="AT848" s="5" t="s">
        <v>61</v>
      </c>
      <c r="AU848" s="5"/>
      <c r="AV848" s="5"/>
      <c r="AW848" s="5"/>
      <c r="AX848" s="5"/>
      <c r="AY848" s="5"/>
      <c r="AZ848" s="5" t="s">
        <v>62</v>
      </c>
      <c r="BA848" s="5"/>
      <c r="BB848" s="5"/>
      <c r="BC848" s="5"/>
      <c r="BD848" s="5"/>
      <c r="BE848" s="5"/>
      <c r="BF848" s="5" t="s">
        <v>63</v>
      </c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ht="15" customHeight="1">
      <c r="A849"/>
      <c r="B849" s="412" t="s">
        <v>786</v>
      </c>
      <c r="C849" s="412"/>
      <c r="D849" s="412"/>
      <c r="E849" s="412"/>
      <c r="F849" s="412"/>
      <c r="G849" s="412"/>
      <c r="H849" s="412"/>
      <c r="I849" s="412"/>
      <c r="J849" s="476">
        <v>14</v>
      </c>
      <c r="K849" s="476"/>
      <c r="L849" s="476"/>
      <c r="M849" s="476"/>
      <c r="N849" s="476"/>
      <c r="O849" s="476"/>
      <c r="P849" s="476"/>
      <c r="Q849" s="476">
        <v>127</v>
      </c>
      <c r="R849" s="476"/>
      <c r="S849" s="476"/>
      <c r="T849" s="476"/>
      <c r="U849" s="476"/>
      <c r="V849" s="476"/>
      <c r="W849" s="476"/>
      <c r="X849" s="492">
        <f aca="true" t="shared" si="89" ref="X849:X853">SUM(AF849:AS849)</f>
        <v>2834</v>
      </c>
      <c r="Y849" s="492"/>
      <c r="Z849" s="492"/>
      <c r="AA849" s="492"/>
      <c r="AB849" s="492"/>
      <c r="AC849" s="492"/>
      <c r="AD849" s="492"/>
      <c r="AE849" s="492"/>
      <c r="AF849" s="492">
        <v>1458</v>
      </c>
      <c r="AG849" s="492"/>
      <c r="AH849" s="492"/>
      <c r="AI849" s="492"/>
      <c r="AJ849" s="492"/>
      <c r="AK849" s="492"/>
      <c r="AL849" s="492"/>
      <c r="AM849" s="492">
        <v>1376</v>
      </c>
      <c r="AN849" s="492"/>
      <c r="AO849" s="492"/>
      <c r="AP849" s="492"/>
      <c r="AQ849" s="492"/>
      <c r="AR849" s="492"/>
      <c r="AS849" s="492"/>
      <c r="AT849" s="476">
        <f aca="true" t="shared" si="90" ref="AT849:AT853">SUM(AZ849:BK849)</f>
        <v>207</v>
      </c>
      <c r="AU849" s="476"/>
      <c r="AV849" s="476"/>
      <c r="AW849" s="476"/>
      <c r="AX849" s="476"/>
      <c r="AY849" s="476"/>
      <c r="AZ849" s="476">
        <v>76</v>
      </c>
      <c r="BA849" s="476"/>
      <c r="BB849" s="476"/>
      <c r="BC849" s="476"/>
      <c r="BD849" s="476"/>
      <c r="BE849" s="476"/>
      <c r="BF849" s="476">
        <v>131</v>
      </c>
      <c r="BG849" s="476"/>
      <c r="BH849" s="476"/>
      <c r="BI849" s="476"/>
      <c r="BJ849" s="476"/>
      <c r="BK849" s="476"/>
      <c r="BL849" s="476">
        <v>30</v>
      </c>
      <c r="BM849" s="476"/>
      <c r="BN849" s="476"/>
      <c r="BO849" s="476"/>
      <c r="BP849" s="476"/>
      <c r="BQ849" s="476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ht="15" customHeight="1">
      <c r="A850"/>
      <c r="B850" s="412" t="s">
        <v>787</v>
      </c>
      <c r="C850" s="412"/>
      <c r="D850" s="412"/>
      <c r="E850" s="412"/>
      <c r="F850" s="412"/>
      <c r="G850" s="412"/>
      <c r="H850" s="412"/>
      <c r="I850" s="412"/>
      <c r="J850" s="476">
        <v>14</v>
      </c>
      <c r="K850" s="476"/>
      <c r="L850" s="476"/>
      <c r="M850" s="476"/>
      <c r="N850" s="476"/>
      <c r="O850" s="476"/>
      <c r="P850" s="476"/>
      <c r="Q850" s="476">
        <v>131</v>
      </c>
      <c r="R850" s="476"/>
      <c r="S850" s="476"/>
      <c r="T850" s="476"/>
      <c r="U850" s="476"/>
      <c r="V850" s="476"/>
      <c r="W850" s="476"/>
      <c r="X850" s="492">
        <f t="shared" si="89"/>
        <v>2826</v>
      </c>
      <c r="Y850" s="492"/>
      <c r="Z850" s="492"/>
      <c r="AA850" s="492"/>
      <c r="AB850" s="492"/>
      <c r="AC850" s="492"/>
      <c r="AD850" s="492"/>
      <c r="AE850" s="492"/>
      <c r="AF850" s="492">
        <v>1455</v>
      </c>
      <c r="AG850" s="492"/>
      <c r="AH850" s="492"/>
      <c r="AI850" s="492"/>
      <c r="AJ850" s="492"/>
      <c r="AK850" s="492"/>
      <c r="AL850" s="492"/>
      <c r="AM850" s="492">
        <v>1371</v>
      </c>
      <c r="AN850" s="492"/>
      <c r="AO850" s="492"/>
      <c r="AP850" s="492"/>
      <c r="AQ850" s="492"/>
      <c r="AR850" s="492"/>
      <c r="AS850" s="492"/>
      <c r="AT850" s="476">
        <f t="shared" si="90"/>
        <v>215</v>
      </c>
      <c r="AU850" s="476"/>
      <c r="AV850" s="476"/>
      <c r="AW850" s="476"/>
      <c r="AX850" s="476"/>
      <c r="AY850" s="476"/>
      <c r="AZ850" s="476">
        <v>72</v>
      </c>
      <c r="BA850" s="476"/>
      <c r="BB850" s="476"/>
      <c r="BC850" s="476"/>
      <c r="BD850" s="476"/>
      <c r="BE850" s="476"/>
      <c r="BF850" s="476">
        <v>143</v>
      </c>
      <c r="BG850" s="476"/>
      <c r="BH850" s="476"/>
      <c r="BI850" s="476"/>
      <c r="BJ850" s="476"/>
      <c r="BK850" s="476"/>
      <c r="BL850" s="476">
        <v>31</v>
      </c>
      <c r="BM850" s="476"/>
      <c r="BN850" s="476"/>
      <c r="BO850" s="476"/>
      <c r="BP850" s="476"/>
      <c r="BQ850" s="476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ht="15" customHeight="1">
      <c r="A851"/>
      <c r="B851" s="412" t="s">
        <v>788</v>
      </c>
      <c r="C851" s="412"/>
      <c r="D851" s="412"/>
      <c r="E851" s="412"/>
      <c r="F851" s="412"/>
      <c r="G851" s="412"/>
      <c r="H851" s="412"/>
      <c r="I851" s="412"/>
      <c r="J851" s="476">
        <v>14</v>
      </c>
      <c r="K851" s="476"/>
      <c r="L851" s="476"/>
      <c r="M851" s="476"/>
      <c r="N851" s="476"/>
      <c r="O851" s="476"/>
      <c r="P851" s="476"/>
      <c r="Q851" s="476">
        <v>131</v>
      </c>
      <c r="R851" s="476"/>
      <c r="S851" s="476"/>
      <c r="T851" s="476"/>
      <c r="U851" s="476"/>
      <c r="V851" s="476"/>
      <c r="W851" s="476"/>
      <c r="X851" s="492">
        <f t="shared" si="89"/>
        <v>2824</v>
      </c>
      <c r="Y851" s="492"/>
      <c r="Z851" s="492"/>
      <c r="AA851" s="492"/>
      <c r="AB851" s="492"/>
      <c r="AC851" s="492"/>
      <c r="AD851" s="492"/>
      <c r="AE851" s="492"/>
      <c r="AF851" s="492">
        <v>1451</v>
      </c>
      <c r="AG851" s="492"/>
      <c r="AH851" s="492"/>
      <c r="AI851" s="492"/>
      <c r="AJ851" s="492"/>
      <c r="AK851" s="492"/>
      <c r="AL851" s="492"/>
      <c r="AM851" s="492">
        <v>1373</v>
      </c>
      <c r="AN851" s="492"/>
      <c r="AO851" s="492"/>
      <c r="AP851" s="492"/>
      <c r="AQ851" s="492"/>
      <c r="AR851" s="492"/>
      <c r="AS851" s="492"/>
      <c r="AT851" s="476">
        <f t="shared" si="90"/>
        <v>212</v>
      </c>
      <c r="AU851" s="476"/>
      <c r="AV851" s="476"/>
      <c r="AW851" s="476"/>
      <c r="AX851" s="476"/>
      <c r="AY851" s="476"/>
      <c r="AZ851" s="476">
        <v>69</v>
      </c>
      <c r="BA851" s="476"/>
      <c r="BB851" s="476"/>
      <c r="BC851" s="476"/>
      <c r="BD851" s="476"/>
      <c r="BE851" s="476"/>
      <c r="BF851" s="476">
        <v>143</v>
      </c>
      <c r="BG851" s="476"/>
      <c r="BH851" s="476"/>
      <c r="BI851" s="476"/>
      <c r="BJ851" s="476"/>
      <c r="BK851" s="476"/>
      <c r="BL851" s="476">
        <v>29</v>
      </c>
      <c r="BM851" s="476"/>
      <c r="BN851" s="476"/>
      <c r="BO851" s="476"/>
      <c r="BP851" s="476"/>
      <c r="BQ851" s="476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ht="15" customHeight="1">
      <c r="A852"/>
      <c r="B852" s="493" t="s">
        <v>789</v>
      </c>
      <c r="C852" s="493"/>
      <c r="D852" s="493"/>
      <c r="E852" s="493"/>
      <c r="F852" s="493"/>
      <c r="G852" s="493"/>
      <c r="H852" s="493"/>
      <c r="I852" s="493"/>
      <c r="J852" s="476">
        <v>14</v>
      </c>
      <c r="K852" s="476"/>
      <c r="L852" s="476"/>
      <c r="M852" s="476"/>
      <c r="N852" s="476"/>
      <c r="O852" s="476"/>
      <c r="P852" s="476"/>
      <c r="Q852" s="494">
        <v>133</v>
      </c>
      <c r="R852" s="494"/>
      <c r="S852" s="494"/>
      <c r="T852" s="494"/>
      <c r="U852" s="494"/>
      <c r="V852" s="494"/>
      <c r="W852" s="494"/>
      <c r="X852" s="495">
        <f t="shared" si="89"/>
        <v>2818</v>
      </c>
      <c r="Y852" s="495"/>
      <c r="Z852" s="495"/>
      <c r="AA852" s="495"/>
      <c r="AB852" s="495"/>
      <c r="AC852" s="495"/>
      <c r="AD852" s="495"/>
      <c r="AE852" s="495"/>
      <c r="AF852" s="492">
        <v>1486</v>
      </c>
      <c r="AG852" s="492"/>
      <c r="AH852" s="492"/>
      <c r="AI852" s="492"/>
      <c r="AJ852" s="492"/>
      <c r="AK852" s="492"/>
      <c r="AL852" s="492"/>
      <c r="AM852" s="492">
        <v>1332</v>
      </c>
      <c r="AN852" s="492"/>
      <c r="AO852" s="492"/>
      <c r="AP852" s="492"/>
      <c r="AQ852" s="492"/>
      <c r="AR852" s="492"/>
      <c r="AS852" s="492"/>
      <c r="AT852" s="476">
        <f t="shared" si="90"/>
        <v>221</v>
      </c>
      <c r="AU852" s="476"/>
      <c r="AV852" s="476"/>
      <c r="AW852" s="476"/>
      <c r="AX852" s="476"/>
      <c r="AY852" s="476"/>
      <c r="AZ852" s="476">
        <v>74</v>
      </c>
      <c r="BA852" s="476"/>
      <c r="BB852" s="476"/>
      <c r="BC852" s="476"/>
      <c r="BD852" s="476"/>
      <c r="BE852" s="476"/>
      <c r="BF852" s="476">
        <v>147</v>
      </c>
      <c r="BG852" s="476"/>
      <c r="BH852" s="476"/>
      <c r="BI852" s="476"/>
      <c r="BJ852" s="476"/>
      <c r="BK852" s="476"/>
      <c r="BL852" s="476">
        <v>26</v>
      </c>
      <c r="BM852" s="476"/>
      <c r="BN852" s="476"/>
      <c r="BO852" s="476"/>
      <c r="BP852" s="476"/>
      <c r="BQ852" s="476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1:256" ht="15" customHeight="1">
      <c r="A853"/>
      <c r="B853" s="168" t="s">
        <v>914</v>
      </c>
      <c r="C853" s="168"/>
      <c r="D853" s="168"/>
      <c r="E853" s="168"/>
      <c r="F853" s="168"/>
      <c r="G853" s="168"/>
      <c r="H853" s="168"/>
      <c r="I853" s="168"/>
      <c r="J853" s="477">
        <v>14</v>
      </c>
      <c r="K853" s="477"/>
      <c r="L853" s="477"/>
      <c r="M853" s="477"/>
      <c r="N853" s="477"/>
      <c r="O853" s="477"/>
      <c r="P853" s="477"/>
      <c r="Q853" s="478">
        <v>139</v>
      </c>
      <c r="R853" s="478"/>
      <c r="S853" s="478"/>
      <c r="T853" s="478"/>
      <c r="U853" s="478"/>
      <c r="V853" s="478"/>
      <c r="W853" s="478"/>
      <c r="X853" s="496">
        <f t="shared" si="89"/>
        <v>2835</v>
      </c>
      <c r="Y853" s="496"/>
      <c r="Z853" s="496"/>
      <c r="AA853" s="496"/>
      <c r="AB853" s="496"/>
      <c r="AC853" s="496"/>
      <c r="AD853" s="496"/>
      <c r="AE853" s="496"/>
      <c r="AF853" s="497">
        <v>1488</v>
      </c>
      <c r="AG853" s="497"/>
      <c r="AH853" s="497"/>
      <c r="AI853" s="497"/>
      <c r="AJ853" s="497"/>
      <c r="AK853" s="497"/>
      <c r="AL853" s="497"/>
      <c r="AM853" s="497">
        <v>1347</v>
      </c>
      <c r="AN853" s="497"/>
      <c r="AO853" s="497"/>
      <c r="AP853" s="497"/>
      <c r="AQ853" s="497"/>
      <c r="AR853" s="497"/>
      <c r="AS853" s="497"/>
      <c r="AT853" s="477">
        <f t="shared" si="90"/>
        <v>234</v>
      </c>
      <c r="AU853" s="477"/>
      <c r="AV853" s="477"/>
      <c r="AW853" s="477"/>
      <c r="AX853" s="477"/>
      <c r="AY853" s="477"/>
      <c r="AZ853" s="477">
        <v>86</v>
      </c>
      <c r="BA853" s="477"/>
      <c r="BB853" s="477"/>
      <c r="BC853" s="477"/>
      <c r="BD853" s="477"/>
      <c r="BE853" s="477"/>
      <c r="BF853" s="477">
        <v>148</v>
      </c>
      <c r="BG853" s="477"/>
      <c r="BH853" s="477"/>
      <c r="BI853" s="477"/>
      <c r="BJ853" s="477"/>
      <c r="BK853" s="477"/>
      <c r="BL853" s="477">
        <v>25</v>
      </c>
      <c r="BM853" s="477"/>
      <c r="BN853" s="477"/>
      <c r="BO853" s="477"/>
      <c r="BP853" s="477"/>
      <c r="BQ853" s="477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ht="10.5" customHeight="1">
      <c r="A854"/>
      <c r="B854" s="333"/>
      <c r="C854" s="333"/>
      <c r="D854" s="333"/>
      <c r="E854" s="333"/>
      <c r="F854" s="333"/>
      <c r="G854" s="333"/>
      <c r="H854" s="333"/>
      <c r="I854" s="333"/>
      <c r="J854" s="333"/>
      <c r="K854" s="333">
        <v>14.25</v>
      </c>
      <c r="L854" s="333"/>
      <c r="M854" s="333"/>
      <c r="N854" s="333"/>
      <c r="O854" s="333"/>
      <c r="P854" s="333"/>
      <c r="Q854" s="333"/>
      <c r="R854" s="333"/>
      <c r="S854" s="333">
        <v>8.46</v>
      </c>
      <c r="T854" s="333"/>
      <c r="U854" s="333"/>
      <c r="V854" s="333"/>
      <c r="W854" s="333"/>
      <c r="X854" s="333"/>
      <c r="Y854" s="333"/>
      <c r="Z854" s="333"/>
      <c r="AA854" s="333">
        <v>43.83</v>
      </c>
      <c r="AB854" s="333"/>
      <c r="AC854" s="333"/>
      <c r="AD854" s="333"/>
      <c r="AE854" s="333"/>
      <c r="AF854" s="333"/>
      <c r="AG854" s="333"/>
      <c r="AH854" s="333"/>
      <c r="AI854" s="333">
        <v>6.02</v>
      </c>
      <c r="AJ854" s="333"/>
      <c r="AK854" s="333"/>
      <c r="AL854" s="333"/>
      <c r="AM854" s="333"/>
      <c r="AN854" s="333"/>
      <c r="AO854" s="333"/>
      <c r="AP854" s="333"/>
      <c r="AQ854" s="333">
        <v>2.72</v>
      </c>
      <c r="AR854" s="333"/>
      <c r="AS854" s="333"/>
      <c r="AT854" s="333"/>
      <c r="AU854" s="333"/>
      <c r="AV854" s="333"/>
      <c r="AW854" s="333"/>
      <c r="AX854" s="333"/>
      <c r="AY854" s="333">
        <v>24.72</v>
      </c>
      <c r="AZ854" s="333"/>
      <c r="BA854" s="333"/>
      <c r="BB854" s="333"/>
      <c r="BC854" s="333"/>
      <c r="BD854" s="333"/>
      <c r="BE854" s="333"/>
      <c r="BF854" s="333"/>
      <c r="BG854" s="333">
        <v>100</v>
      </c>
      <c r="BH854" s="333"/>
      <c r="BI854" s="333"/>
      <c r="BJ854" s="333"/>
      <c r="BK854" s="333"/>
      <c r="BL854" s="333"/>
      <c r="BM854" s="333"/>
      <c r="BN854" s="333"/>
      <c r="BO854" s="333"/>
      <c r="BP854" s="333"/>
      <c r="BQ854" s="333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ht="15" customHeight="1">
      <c r="A855" s="4" t="s">
        <v>923</v>
      </c>
      <c r="B855" s="333"/>
      <c r="C855" s="333"/>
      <c r="D855" s="333"/>
      <c r="E855" s="333"/>
      <c r="F855" s="333"/>
      <c r="G855" s="333"/>
      <c r="H855" s="333"/>
      <c r="I855" s="333"/>
      <c r="J855" s="333"/>
      <c r="K855" s="333"/>
      <c r="L855" s="333"/>
      <c r="M855" s="333"/>
      <c r="N855" s="333"/>
      <c r="O855" s="333"/>
      <c r="P855" s="333"/>
      <c r="Q855" s="333"/>
      <c r="R855" s="333"/>
      <c r="S855" s="333"/>
      <c r="T855" s="333"/>
      <c r="U855" s="333"/>
      <c r="V855" s="333"/>
      <c r="W855" s="333"/>
      <c r="X855" s="333"/>
      <c r="Y855" s="333"/>
      <c r="Z855" s="333"/>
      <c r="AA855" s="333"/>
      <c r="AB855" s="333"/>
      <c r="AC855" s="333"/>
      <c r="AD855" s="333"/>
      <c r="AE855" s="333"/>
      <c r="AF855" s="333"/>
      <c r="AG855" s="333"/>
      <c r="AH855" s="333"/>
      <c r="AI855" s="333"/>
      <c r="AJ855" s="333"/>
      <c r="AK855" s="333"/>
      <c r="AL855" s="333"/>
      <c r="AM855" s="333"/>
      <c r="AN855" s="333"/>
      <c r="AO855" s="333"/>
      <c r="AP855" s="333"/>
      <c r="AQ855" s="333"/>
      <c r="AR855" s="333"/>
      <c r="AS855" s="333"/>
      <c r="AT855" s="333"/>
      <c r="AU855" s="333"/>
      <c r="AV855" s="333"/>
      <c r="AW855" s="333"/>
      <c r="AX855" s="333"/>
      <c r="AY855" s="333"/>
      <c r="AZ855" s="333"/>
      <c r="BA855" s="333"/>
      <c r="BB855" s="333"/>
      <c r="BC855" s="333"/>
      <c r="BD855" s="333"/>
      <c r="BE855" s="333"/>
      <c r="BF855" s="333"/>
      <c r="BG855" s="333"/>
      <c r="BH855" s="333"/>
      <c r="BI855" s="8" t="s">
        <v>730</v>
      </c>
      <c r="BJ855" s="8"/>
      <c r="BK855" s="8"/>
      <c r="BL855" s="8"/>
      <c r="BM855" s="8"/>
      <c r="BN855" s="8"/>
      <c r="BO855" s="8"/>
      <c r="BP855" s="8"/>
      <c r="BQ855" s="8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ht="3.75" customHeight="1">
      <c r="A856"/>
      <c r="B856" s="333"/>
      <c r="C856" s="333"/>
      <c r="D856" s="333"/>
      <c r="E856" s="333"/>
      <c r="F856" s="333"/>
      <c r="G856" s="333"/>
      <c r="H856" s="333"/>
      <c r="I856" s="333"/>
      <c r="J856" s="333"/>
      <c r="K856" s="333"/>
      <c r="L856" s="333"/>
      <c r="M856" s="333"/>
      <c r="N856" s="333"/>
      <c r="O856" s="333"/>
      <c r="P856" s="333"/>
      <c r="Q856" s="333"/>
      <c r="R856" s="333"/>
      <c r="S856" s="333"/>
      <c r="T856" s="333"/>
      <c r="U856" s="333"/>
      <c r="V856" s="333"/>
      <c r="W856" s="333"/>
      <c r="X856" s="333"/>
      <c r="Y856" s="333"/>
      <c r="Z856" s="333"/>
      <c r="AA856" s="333"/>
      <c r="AB856" s="333"/>
      <c r="AC856" s="333"/>
      <c r="AD856" s="333"/>
      <c r="AE856" s="333"/>
      <c r="AF856" s="333"/>
      <c r="AG856" s="333"/>
      <c r="AH856" s="333"/>
      <c r="AI856" s="333"/>
      <c r="AJ856" s="333"/>
      <c r="AK856" s="333"/>
      <c r="AL856" s="333"/>
      <c r="AM856" s="333"/>
      <c r="AN856" s="333"/>
      <c r="AO856" s="333"/>
      <c r="AP856" s="333"/>
      <c r="AQ856" s="333"/>
      <c r="AR856" s="333"/>
      <c r="AS856" s="333"/>
      <c r="AT856" s="333"/>
      <c r="AU856" s="333"/>
      <c r="AV856" s="333"/>
      <c r="AW856" s="333"/>
      <c r="AX856" s="333"/>
      <c r="AY856" s="333"/>
      <c r="AZ856" s="333"/>
      <c r="BA856" s="333"/>
      <c r="BB856" s="333"/>
      <c r="BC856" s="333"/>
      <c r="BD856" s="333"/>
      <c r="BE856" s="333"/>
      <c r="BF856" s="333"/>
      <c r="BG856" s="333"/>
      <c r="BH856" s="333"/>
      <c r="BI856" s="333"/>
      <c r="BJ856" s="333"/>
      <c r="BK856" s="333"/>
      <c r="BL856" s="333"/>
      <c r="BM856" s="333"/>
      <c r="BN856" s="333"/>
      <c r="BO856" s="333"/>
      <c r="BP856" s="333"/>
      <c r="BQ856" s="333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56" ht="12" customHeight="1">
      <c r="A857"/>
      <c r="B857" s="5" t="s">
        <v>12</v>
      </c>
      <c r="C857" s="5"/>
      <c r="D857" s="5"/>
      <c r="E857" s="5"/>
      <c r="F857" s="5"/>
      <c r="G857" s="5"/>
      <c r="H857" s="5"/>
      <c r="I857" s="5"/>
      <c r="J857" s="5" t="s">
        <v>921</v>
      </c>
      <c r="K857" s="5"/>
      <c r="L857" s="5"/>
      <c r="M857" s="5"/>
      <c r="N857" s="5"/>
      <c r="O857" s="5"/>
      <c r="P857" s="5"/>
      <c r="Q857" s="5" t="s">
        <v>908</v>
      </c>
      <c r="R857" s="5"/>
      <c r="S857" s="5"/>
      <c r="T857" s="5"/>
      <c r="U857" s="5"/>
      <c r="V857" s="5"/>
      <c r="W857" s="5"/>
      <c r="X857" s="5" t="s">
        <v>924</v>
      </c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 t="s">
        <v>910</v>
      </c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 t="s">
        <v>276</v>
      </c>
      <c r="BM857" s="5"/>
      <c r="BN857" s="5"/>
      <c r="BO857" s="5"/>
      <c r="BP857" s="5"/>
      <c r="BQ857" s="5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ht="12" customHeight="1">
      <c r="A858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 t="s">
        <v>96</v>
      </c>
      <c r="Y858" s="5"/>
      <c r="Z858" s="5"/>
      <c r="AA858" s="5"/>
      <c r="AB858" s="5"/>
      <c r="AC858" s="5"/>
      <c r="AD858" s="5"/>
      <c r="AE858" s="5"/>
      <c r="AF858" s="5" t="s">
        <v>62</v>
      </c>
      <c r="AG858" s="5"/>
      <c r="AH858" s="5"/>
      <c r="AI858" s="5"/>
      <c r="AJ858" s="5"/>
      <c r="AK858" s="5"/>
      <c r="AL858" s="5"/>
      <c r="AM858" s="5" t="s">
        <v>63</v>
      </c>
      <c r="AN858" s="5"/>
      <c r="AO858" s="5"/>
      <c r="AP858" s="5"/>
      <c r="AQ858" s="5"/>
      <c r="AR858" s="5"/>
      <c r="AS858" s="5"/>
      <c r="AT858" s="5" t="s">
        <v>61</v>
      </c>
      <c r="AU858" s="5"/>
      <c r="AV858" s="5"/>
      <c r="AW858" s="5"/>
      <c r="AX858" s="5"/>
      <c r="AY858" s="5"/>
      <c r="AZ858" s="5" t="s">
        <v>62</v>
      </c>
      <c r="BA858" s="5"/>
      <c r="BB858" s="5"/>
      <c r="BC858" s="5"/>
      <c r="BD858" s="5"/>
      <c r="BE858" s="5"/>
      <c r="BF858" s="5" t="s">
        <v>63</v>
      </c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ht="15" customHeight="1">
      <c r="A859"/>
      <c r="B859" s="412" t="s">
        <v>786</v>
      </c>
      <c r="C859" s="412"/>
      <c r="D859" s="412"/>
      <c r="E859" s="412"/>
      <c r="F859" s="412"/>
      <c r="G859" s="412"/>
      <c r="H859" s="412"/>
      <c r="I859" s="412"/>
      <c r="J859" s="476">
        <v>6</v>
      </c>
      <c r="K859" s="476"/>
      <c r="L859" s="476"/>
      <c r="M859" s="476"/>
      <c r="N859" s="476"/>
      <c r="O859" s="476"/>
      <c r="P859" s="476"/>
      <c r="Q859" s="476">
        <v>59</v>
      </c>
      <c r="R859" s="476"/>
      <c r="S859" s="476"/>
      <c r="T859" s="476"/>
      <c r="U859" s="476"/>
      <c r="V859" s="476"/>
      <c r="W859" s="476"/>
      <c r="X859" s="492">
        <f aca="true" t="shared" si="91" ref="X859:X863">SUM(AF859:AS859)</f>
        <v>1742</v>
      </c>
      <c r="Y859" s="492"/>
      <c r="Z859" s="492"/>
      <c r="AA859" s="492"/>
      <c r="AB859" s="492"/>
      <c r="AC859" s="492"/>
      <c r="AD859" s="492"/>
      <c r="AE859" s="492"/>
      <c r="AF859" s="492">
        <v>881</v>
      </c>
      <c r="AG859" s="492"/>
      <c r="AH859" s="492"/>
      <c r="AI859" s="492"/>
      <c r="AJ859" s="492"/>
      <c r="AK859" s="492"/>
      <c r="AL859" s="492"/>
      <c r="AM859" s="492">
        <v>861</v>
      </c>
      <c r="AN859" s="492"/>
      <c r="AO859" s="492"/>
      <c r="AP859" s="492"/>
      <c r="AQ859" s="492"/>
      <c r="AR859" s="492"/>
      <c r="AS859" s="492"/>
      <c r="AT859" s="476">
        <f aca="true" t="shared" si="92" ref="AT859:AT863">SUM(AZ859:BK859)</f>
        <v>140</v>
      </c>
      <c r="AU859" s="476"/>
      <c r="AV859" s="476"/>
      <c r="AW859" s="476"/>
      <c r="AX859" s="476"/>
      <c r="AY859" s="476"/>
      <c r="AZ859" s="476">
        <v>76</v>
      </c>
      <c r="BA859" s="476"/>
      <c r="BB859" s="476"/>
      <c r="BC859" s="476"/>
      <c r="BD859" s="476"/>
      <c r="BE859" s="476"/>
      <c r="BF859" s="476">
        <v>64</v>
      </c>
      <c r="BG859" s="476"/>
      <c r="BH859" s="476"/>
      <c r="BI859" s="476"/>
      <c r="BJ859" s="476"/>
      <c r="BK859" s="476"/>
      <c r="BL859" s="476">
        <v>16</v>
      </c>
      <c r="BM859" s="476"/>
      <c r="BN859" s="476"/>
      <c r="BO859" s="476"/>
      <c r="BP859" s="476"/>
      <c r="BQ859" s="476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</row>
    <row r="860" spans="1:256" ht="15" customHeight="1">
      <c r="A860"/>
      <c r="B860" s="412" t="s">
        <v>787</v>
      </c>
      <c r="C860" s="412"/>
      <c r="D860" s="412"/>
      <c r="E860" s="412"/>
      <c r="F860" s="412"/>
      <c r="G860" s="412"/>
      <c r="H860" s="412"/>
      <c r="I860" s="412"/>
      <c r="J860" s="476">
        <v>6</v>
      </c>
      <c r="K860" s="476"/>
      <c r="L860" s="476"/>
      <c r="M860" s="476"/>
      <c r="N860" s="476"/>
      <c r="O860" s="476"/>
      <c r="P860" s="476"/>
      <c r="Q860" s="476">
        <v>59</v>
      </c>
      <c r="R860" s="476"/>
      <c r="S860" s="476"/>
      <c r="T860" s="476"/>
      <c r="U860" s="476"/>
      <c r="V860" s="476"/>
      <c r="W860" s="476"/>
      <c r="X860" s="492">
        <f t="shared" si="91"/>
        <v>1688</v>
      </c>
      <c r="Y860" s="492"/>
      <c r="Z860" s="492"/>
      <c r="AA860" s="492"/>
      <c r="AB860" s="492"/>
      <c r="AC860" s="492"/>
      <c r="AD860" s="492"/>
      <c r="AE860" s="492"/>
      <c r="AF860" s="492">
        <v>858</v>
      </c>
      <c r="AG860" s="492"/>
      <c r="AH860" s="492"/>
      <c r="AI860" s="492"/>
      <c r="AJ860" s="492"/>
      <c r="AK860" s="492"/>
      <c r="AL860" s="492"/>
      <c r="AM860" s="492">
        <v>830</v>
      </c>
      <c r="AN860" s="492"/>
      <c r="AO860" s="492"/>
      <c r="AP860" s="492"/>
      <c r="AQ860" s="492"/>
      <c r="AR860" s="492"/>
      <c r="AS860" s="492"/>
      <c r="AT860" s="476">
        <f t="shared" si="92"/>
        <v>139</v>
      </c>
      <c r="AU860" s="476"/>
      <c r="AV860" s="476"/>
      <c r="AW860" s="476"/>
      <c r="AX860" s="476"/>
      <c r="AY860" s="476"/>
      <c r="AZ860" s="476">
        <v>74</v>
      </c>
      <c r="BA860" s="476"/>
      <c r="BB860" s="476"/>
      <c r="BC860" s="476"/>
      <c r="BD860" s="476"/>
      <c r="BE860" s="476"/>
      <c r="BF860" s="476">
        <v>65</v>
      </c>
      <c r="BG860" s="476"/>
      <c r="BH860" s="476"/>
      <c r="BI860" s="476"/>
      <c r="BJ860" s="476"/>
      <c r="BK860" s="476"/>
      <c r="BL860" s="476">
        <v>19</v>
      </c>
      <c r="BM860" s="476"/>
      <c r="BN860" s="476"/>
      <c r="BO860" s="476"/>
      <c r="BP860" s="476"/>
      <c r="BQ860" s="476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</row>
    <row r="861" spans="1:256" ht="15" customHeight="1">
      <c r="A861"/>
      <c r="B861" s="412" t="s">
        <v>788</v>
      </c>
      <c r="C861" s="412"/>
      <c r="D861" s="412"/>
      <c r="E861" s="412"/>
      <c r="F861" s="412"/>
      <c r="G861" s="412"/>
      <c r="H861" s="412"/>
      <c r="I861" s="412"/>
      <c r="J861" s="476">
        <v>6</v>
      </c>
      <c r="K861" s="476"/>
      <c r="L861" s="476"/>
      <c r="M861" s="476"/>
      <c r="N861" s="476"/>
      <c r="O861" s="476"/>
      <c r="P861" s="476"/>
      <c r="Q861" s="476">
        <v>62</v>
      </c>
      <c r="R861" s="476"/>
      <c r="S861" s="476"/>
      <c r="T861" s="476"/>
      <c r="U861" s="476"/>
      <c r="V861" s="476"/>
      <c r="W861" s="476"/>
      <c r="X861" s="492">
        <f t="shared" si="91"/>
        <v>1662</v>
      </c>
      <c r="Y861" s="492"/>
      <c r="Z861" s="492"/>
      <c r="AA861" s="492"/>
      <c r="AB861" s="492"/>
      <c r="AC861" s="492"/>
      <c r="AD861" s="492"/>
      <c r="AE861" s="492"/>
      <c r="AF861" s="492">
        <v>837</v>
      </c>
      <c r="AG861" s="492"/>
      <c r="AH861" s="492"/>
      <c r="AI861" s="492"/>
      <c r="AJ861" s="492"/>
      <c r="AK861" s="492"/>
      <c r="AL861" s="492"/>
      <c r="AM861" s="492">
        <v>825</v>
      </c>
      <c r="AN861" s="492"/>
      <c r="AO861" s="492"/>
      <c r="AP861" s="492"/>
      <c r="AQ861" s="492"/>
      <c r="AR861" s="492"/>
      <c r="AS861" s="492"/>
      <c r="AT861" s="476">
        <f t="shared" si="92"/>
        <v>144</v>
      </c>
      <c r="AU861" s="476"/>
      <c r="AV861" s="476"/>
      <c r="AW861" s="476"/>
      <c r="AX861" s="476"/>
      <c r="AY861" s="476"/>
      <c r="AZ861" s="476">
        <v>71</v>
      </c>
      <c r="BA861" s="476"/>
      <c r="BB861" s="476"/>
      <c r="BC861" s="476"/>
      <c r="BD861" s="476"/>
      <c r="BE861" s="476"/>
      <c r="BF861" s="476">
        <v>73</v>
      </c>
      <c r="BG861" s="476"/>
      <c r="BH861" s="476"/>
      <c r="BI861" s="476"/>
      <c r="BJ861" s="476"/>
      <c r="BK861" s="476"/>
      <c r="BL861" s="476">
        <v>16</v>
      </c>
      <c r="BM861" s="476"/>
      <c r="BN861" s="476"/>
      <c r="BO861" s="476"/>
      <c r="BP861" s="476"/>
      <c r="BQ861" s="476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</row>
    <row r="862" spans="1:256" ht="15" customHeight="1">
      <c r="A862"/>
      <c r="B862" s="493" t="s">
        <v>789</v>
      </c>
      <c r="C862" s="493"/>
      <c r="D862" s="493"/>
      <c r="E862" s="493"/>
      <c r="F862" s="493"/>
      <c r="G862" s="493"/>
      <c r="H862" s="493"/>
      <c r="I862" s="493"/>
      <c r="J862" s="494">
        <v>6</v>
      </c>
      <c r="K862" s="494"/>
      <c r="L862" s="494"/>
      <c r="M862" s="494"/>
      <c r="N862" s="494"/>
      <c r="O862" s="494"/>
      <c r="P862" s="494"/>
      <c r="Q862" s="494">
        <v>55</v>
      </c>
      <c r="R862" s="494"/>
      <c r="S862" s="494"/>
      <c r="T862" s="494"/>
      <c r="U862" s="494"/>
      <c r="V862" s="494"/>
      <c r="W862" s="494"/>
      <c r="X862" s="495">
        <f t="shared" si="91"/>
        <v>1615</v>
      </c>
      <c r="Y862" s="495"/>
      <c r="Z862" s="495"/>
      <c r="AA862" s="495"/>
      <c r="AB862" s="495"/>
      <c r="AC862" s="495"/>
      <c r="AD862" s="495"/>
      <c r="AE862" s="495"/>
      <c r="AF862" s="495">
        <v>795</v>
      </c>
      <c r="AG862" s="495"/>
      <c r="AH862" s="495"/>
      <c r="AI862" s="495"/>
      <c r="AJ862" s="495"/>
      <c r="AK862" s="495"/>
      <c r="AL862" s="495"/>
      <c r="AM862" s="495">
        <v>820</v>
      </c>
      <c r="AN862" s="495"/>
      <c r="AO862" s="495"/>
      <c r="AP862" s="495"/>
      <c r="AQ862" s="495"/>
      <c r="AR862" s="495"/>
      <c r="AS862" s="495"/>
      <c r="AT862" s="494">
        <f t="shared" si="92"/>
        <v>133</v>
      </c>
      <c r="AU862" s="494"/>
      <c r="AV862" s="494"/>
      <c r="AW862" s="494"/>
      <c r="AX862" s="494"/>
      <c r="AY862" s="494"/>
      <c r="AZ862" s="476">
        <v>64</v>
      </c>
      <c r="BA862" s="476"/>
      <c r="BB862" s="476"/>
      <c r="BC862" s="476"/>
      <c r="BD862" s="476"/>
      <c r="BE862" s="476"/>
      <c r="BF862" s="476">
        <v>69</v>
      </c>
      <c r="BG862" s="476"/>
      <c r="BH862" s="476"/>
      <c r="BI862" s="476"/>
      <c r="BJ862" s="476"/>
      <c r="BK862" s="476"/>
      <c r="BL862" s="476">
        <v>16</v>
      </c>
      <c r="BM862" s="476"/>
      <c r="BN862" s="476"/>
      <c r="BO862" s="476"/>
      <c r="BP862" s="476"/>
      <c r="BQ862" s="476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</row>
    <row r="863" spans="1:256" ht="15" customHeight="1">
      <c r="A863"/>
      <c r="B863" s="168" t="s">
        <v>914</v>
      </c>
      <c r="C863" s="168"/>
      <c r="D863" s="168"/>
      <c r="E863" s="168"/>
      <c r="F863" s="168"/>
      <c r="G863" s="168"/>
      <c r="H863" s="168"/>
      <c r="I863" s="168"/>
      <c r="J863" s="478">
        <v>6</v>
      </c>
      <c r="K863" s="478"/>
      <c r="L863" s="478"/>
      <c r="M863" s="478"/>
      <c r="N863" s="478"/>
      <c r="O863" s="478"/>
      <c r="P863" s="478"/>
      <c r="Q863" s="478">
        <v>55</v>
      </c>
      <c r="R863" s="478"/>
      <c r="S863" s="478"/>
      <c r="T863" s="478"/>
      <c r="U863" s="478"/>
      <c r="V863" s="478"/>
      <c r="W863" s="478"/>
      <c r="X863" s="496">
        <f t="shared" si="91"/>
        <v>1587</v>
      </c>
      <c r="Y863" s="496"/>
      <c r="Z863" s="496"/>
      <c r="AA863" s="496"/>
      <c r="AB863" s="496"/>
      <c r="AC863" s="496"/>
      <c r="AD863" s="496"/>
      <c r="AE863" s="496"/>
      <c r="AF863" s="496">
        <v>791</v>
      </c>
      <c r="AG863" s="496"/>
      <c r="AH863" s="496"/>
      <c r="AI863" s="496"/>
      <c r="AJ863" s="496"/>
      <c r="AK863" s="496"/>
      <c r="AL863" s="496"/>
      <c r="AM863" s="496">
        <v>796</v>
      </c>
      <c r="AN863" s="496"/>
      <c r="AO863" s="496"/>
      <c r="AP863" s="496"/>
      <c r="AQ863" s="496"/>
      <c r="AR863" s="496"/>
      <c r="AS863" s="496"/>
      <c r="AT863" s="478">
        <f t="shared" si="92"/>
        <v>138</v>
      </c>
      <c r="AU863" s="478"/>
      <c r="AV863" s="478"/>
      <c r="AW863" s="478"/>
      <c r="AX863" s="478"/>
      <c r="AY863" s="478"/>
      <c r="AZ863" s="477">
        <v>74</v>
      </c>
      <c r="BA863" s="477"/>
      <c r="BB863" s="477"/>
      <c r="BC863" s="477"/>
      <c r="BD863" s="477"/>
      <c r="BE863" s="477"/>
      <c r="BF863" s="477">
        <v>64</v>
      </c>
      <c r="BG863" s="477"/>
      <c r="BH863" s="477"/>
      <c r="BI863" s="477"/>
      <c r="BJ863" s="477"/>
      <c r="BK863" s="477"/>
      <c r="BL863" s="477">
        <v>17</v>
      </c>
      <c r="BM863" s="477"/>
      <c r="BN863" s="477"/>
      <c r="BO863" s="477"/>
      <c r="BP863" s="477"/>
      <c r="BQ863" s="477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</row>
    <row r="864" spans="1:256" ht="10.5" customHeight="1">
      <c r="A864"/>
      <c r="B864" s="439"/>
      <c r="C864" s="439"/>
      <c r="D864" s="439"/>
      <c r="E864" s="439"/>
      <c r="F864" s="439"/>
      <c r="G864" s="439"/>
      <c r="H864" s="439"/>
      <c r="I864" s="439"/>
      <c r="J864" s="439"/>
      <c r="K864" s="439"/>
      <c r="L864" s="439"/>
      <c r="M864" s="439"/>
      <c r="N864" s="439"/>
      <c r="O864" s="439"/>
      <c r="P864" s="439"/>
      <c r="Q864" s="439"/>
      <c r="R864" s="439"/>
      <c r="S864" s="439"/>
      <c r="T864" s="439"/>
      <c r="U864" s="439"/>
      <c r="V864" s="439"/>
      <c r="W864" s="439"/>
      <c r="X864" s="498"/>
      <c r="Y864" s="498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  <c r="AJ864" s="498"/>
      <c r="AK864" s="498"/>
      <c r="AL864" s="498"/>
      <c r="AM864" s="498"/>
      <c r="AN864" s="498"/>
      <c r="AO864" s="498"/>
      <c r="AP864" s="498"/>
      <c r="AQ864" s="498"/>
      <c r="AR864" s="498"/>
      <c r="AS864" s="498"/>
      <c r="AT864" s="439"/>
      <c r="AU864" s="439"/>
      <c r="AV864" s="439"/>
      <c r="AW864" s="439"/>
      <c r="AX864" s="439"/>
      <c r="AY864" s="439"/>
      <c r="AZ864" s="439"/>
      <c r="BA864" s="439"/>
      <c r="BB864" s="439"/>
      <c r="BC864" s="439"/>
      <c r="BD864" s="439"/>
      <c r="BE864" s="439"/>
      <c r="BF864" s="439"/>
      <c r="BG864" s="439"/>
      <c r="BH864" s="439"/>
      <c r="BI864" s="439"/>
      <c r="BJ864" s="439"/>
      <c r="BK864" s="439"/>
      <c r="BL864" s="439"/>
      <c r="BM864" s="439"/>
      <c r="BN864" s="439"/>
      <c r="BO864" s="439"/>
      <c r="BP864" s="439"/>
      <c r="BQ864" s="439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</row>
    <row r="865" spans="1:256" ht="15" customHeight="1">
      <c r="A865" s="4" t="s">
        <v>925</v>
      </c>
      <c r="B865" s="333"/>
      <c r="C865" s="333"/>
      <c r="D865" s="333"/>
      <c r="E865" s="333"/>
      <c r="F865" s="333"/>
      <c r="G865" s="333"/>
      <c r="H865" s="333"/>
      <c r="I865" s="333"/>
      <c r="J865" s="333"/>
      <c r="K865" s="333"/>
      <c r="L865" s="333"/>
      <c r="M865" s="333"/>
      <c r="N865" s="333"/>
      <c r="O865" s="333"/>
      <c r="P865" s="333"/>
      <c r="Q865" s="333"/>
      <c r="R865" s="333"/>
      <c r="S865" s="333"/>
      <c r="T865" s="333"/>
      <c r="U865" s="333"/>
      <c r="V865" s="333"/>
      <c r="W865" s="333"/>
      <c r="X865" s="333"/>
      <c r="Y865" s="333"/>
      <c r="Z865" s="333"/>
      <c r="AA865" s="333"/>
      <c r="AB865" s="333"/>
      <c r="AC865" s="333"/>
      <c r="AD865" s="333"/>
      <c r="AE865" s="333"/>
      <c r="AF865" s="333"/>
      <c r="AG865" s="333"/>
      <c r="AH865" s="333"/>
      <c r="AI865" s="333"/>
      <c r="AJ865" s="333"/>
      <c r="AK865" s="333"/>
      <c r="AL865" s="333"/>
      <c r="AM865" s="333"/>
      <c r="AN865" s="333"/>
      <c r="AO865" s="333"/>
      <c r="AP865" s="333"/>
      <c r="AQ865" s="333"/>
      <c r="AR865" s="333"/>
      <c r="AS865" s="333"/>
      <c r="AT865" s="333"/>
      <c r="AU865" s="333"/>
      <c r="AV865" s="333"/>
      <c r="AW865" s="333"/>
      <c r="AX865" s="499" t="s">
        <v>926</v>
      </c>
      <c r="AY865" s="499"/>
      <c r="AZ865" s="499"/>
      <c r="BA865" s="499"/>
      <c r="BB865" s="499"/>
      <c r="BC865" s="499"/>
      <c r="BD865" s="499"/>
      <c r="BE865" s="499"/>
      <c r="BF865" s="499"/>
      <c r="BG865" s="499"/>
      <c r="BH865" s="499"/>
      <c r="BI865" s="499"/>
      <c r="BJ865" s="499"/>
      <c r="BK865" s="499"/>
      <c r="BL865" s="499"/>
      <c r="BM865" s="499"/>
      <c r="BN865" s="499"/>
      <c r="BO865" s="499"/>
      <c r="BP865" s="499"/>
      <c r="BQ865" s="499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</row>
    <row r="866" spans="1:256" ht="3.75" customHeight="1">
      <c r="A866"/>
      <c r="B866" s="333"/>
      <c r="C866" s="333"/>
      <c r="D866" s="333"/>
      <c r="E866" s="333"/>
      <c r="F866" s="333"/>
      <c r="G866" s="333"/>
      <c r="H866" s="333"/>
      <c r="I866" s="333"/>
      <c r="J866" s="333"/>
      <c r="K866" s="333"/>
      <c r="L866" s="333"/>
      <c r="M866" s="333"/>
      <c r="N866" s="333"/>
      <c r="O866" s="333"/>
      <c r="P866" s="333"/>
      <c r="Q866" s="333"/>
      <c r="R866" s="333"/>
      <c r="S866" s="333"/>
      <c r="T866" s="333"/>
      <c r="U866" s="333"/>
      <c r="V866" s="333"/>
      <c r="W866" s="333"/>
      <c r="X866" s="333"/>
      <c r="Y866" s="333"/>
      <c r="Z866" s="333"/>
      <c r="AA866" s="333"/>
      <c r="AB866" s="333"/>
      <c r="AC866" s="333"/>
      <c r="AD866" s="333"/>
      <c r="AE866" s="333"/>
      <c r="AF866" s="333"/>
      <c r="AG866" s="333"/>
      <c r="AH866" s="333"/>
      <c r="AI866" s="333"/>
      <c r="AJ866" s="333"/>
      <c r="AK866" s="333"/>
      <c r="AL866" s="333"/>
      <c r="AM866" s="333"/>
      <c r="AN866" s="333"/>
      <c r="AO866" s="333"/>
      <c r="AP866" s="333"/>
      <c r="AQ866" s="333"/>
      <c r="AR866" s="333"/>
      <c r="AS866" s="333"/>
      <c r="AT866" s="333"/>
      <c r="AU866" s="333"/>
      <c r="AV866" s="333"/>
      <c r="AW866" s="333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500"/>
      <c r="BL866" s="500"/>
      <c r="BM866" s="500"/>
      <c r="BN866" s="500"/>
      <c r="BO866" s="500"/>
      <c r="BP866" s="500"/>
      <c r="BQ866" s="500"/>
      <c r="BR866"/>
      <c r="BS866"/>
      <c r="BT866"/>
      <c r="BU866"/>
      <c r="BV866" s="332"/>
      <c r="BW866" s="332"/>
      <c r="BX866" s="501"/>
      <c r="BY866" s="501"/>
      <c r="BZ866" s="501"/>
      <c r="CA866" s="501"/>
      <c r="CB866" s="501"/>
      <c r="CC866" s="501"/>
      <c r="CD866" s="501"/>
      <c r="CE866" s="501"/>
      <c r="CF866" s="501"/>
      <c r="CG866" s="501"/>
      <c r="CH866" s="501"/>
      <c r="CI866" s="501"/>
      <c r="CJ866" s="501"/>
      <c r="CK866" s="501"/>
      <c r="CL866" s="501"/>
      <c r="CM866" s="501"/>
      <c r="CN866" s="501"/>
      <c r="CO866" s="501"/>
      <c r="CP866" s="501"/>
      <c r="CQ866" s="501"/>
      <c r="CR866" s="501"/>
      <c r="CS866" s="501"/>
      <c r="CT866" s="501"/>
      <c r="CU866" s="501"/>
      <c r="CV866" s="501"/>
      <c r="CW866" s="501"/>
      <c r="CX866" s="501"/>
      <c r="CY866" s="501"/>
      <c r="CZ866" s="501"/>
      <c r="DA866" s="501"/>
      <c r="DB866" s="501"/>
      <c r="DC866" s="501"/>
      <c r="DD866" s="501"/>
      <c r="DE866" s="501"/>
      <c r="DF866" s="501"/>
      <c r="DG866" s="501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</row>
    <row r="867" spans="1:256" ht="12" customHeight="1">
      <c r="A867"/>
      <c r="B867" s="5" t="s">
        <v>12</v>
      </c>
      <c r="C867" s="5"/>
      <c r="D867" s="5"/>
      <c r="E867" s="5"/>
      <c r="F867" s="5"/>
      <c r="G867" s="5"/>
      <c r="H867" s="5"/>
      <c r="I867" s="5"/>
      <c r="J867" s="5"/>
      <c r="K867" s="5"/>
      <c r="L867" s="9" t="s">
        <v>908</v>
      </c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 t="s">
        <v>927</v>
      </c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 t="s">
        <v>910</v>
      </c>
      <c r="AO867" s="9"/>
      <c r="AP867" s="9"/>
      <c r="AQ867" s="9"/>
      <c r="AR867" s="9"/>
      <c r="AS867" s="9"/>
      <c r="AT867" s="9"/>
      <c r="AU867" s="9"/>
      <c r="AV867" s="9"/>
      <c r="AW867" s="9"/>
      <c r="AX867" s="502" t="s">
        <v>276</v>
      </c>
      <c r="AY867" s="502"/>
      <c r="AZ867" s="502"/>
      <c r="BA867" s="502"/>
      <c r="BB867" s="9" t="s">
        <v>928</v>
      </c>
      <c r="BC867" s="9"/>
      <c r="BD867" s="9"/>
      <c r="BE867" s="9"/>
      <c r="BF867" s="9"/>
      <c r="BG867" s="9"/>
      <c r="BH867" s="9"/>
      <c r="BI867" s="9"/>
      <c r="BJ867" s="9"/>
      <c r="BK867" s="9" t="s">
        <v>929</v>
      </c>
      <c r="BL867" s="9"/>
      <c r="BM867" s="9"/>
      <c r="BN867" s="9"/>
      <c r="BO867" s="9"/>
      <c r="BP867" s="9"/>
      <c r="BQ867" s="9"/>
      <c r="BR867"/>
      <c r="BS867"/>
      <c r="BT867"/>
      <c r="BU867" s="332"/>
      <c r="BV867" s="332"/>
      <c r="BW867" s="501"/>
      <c r="BX867" s="501"/>
      <c r="BY867" s="501"/>
      <c r="BZ867" s="501"/>
      <c r="CA867" s="501"/>
      <c r="CB867" s="501"/>
      <c r="CC867" s="501"/>
      <c r="CD867" s="501"/>
      <c r="CE867" s="501"/>
      <c r="CF867" s="501"/>
      <c r="CG867" s="501"/>
      <c r="CH867" s="501"/>
      <c r="CI867" s="501"/>
      <c r="CJ867" s="501"/>
      <c r="CK867" s="501"/>
      <c r="CL867" s="501"/>
      <c r="CM867" s="501"/>
      <c r="CN867" s="501"/>
      <c r="CO867" s="501"/>
      <c r="CP867" s="501"/>
      <c r="CQ867" s="501"/>
      <c r="CR867" s="501"/>
      <c r="CS867" s="501"/>
      <c r="CT867" s="501"/>
      <c r="CU867" s="501"/>
      <c r="CV867" s="501"/>
      <c r="CW867" s="501"/>
      <c r="CX867" s="501"/>
      <c r="CY867" s="501"/>
      <c r="CZ867" s="501"/>
      <c r="DA867" s="501"/>
      <c r="DB867" s="501"/>
      <c r="DC867" s="501"/>
      <c r="DD867" s="501"/>
      <c r="DE867" s="501"/>
      <c r="DF867" s="501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</row>
    <row r="868" spans="1:256" ht="7.5" customHeight="1">
      <c r="A868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502"/>
      <c r="AY868" s="502"/>
      <c r="AZ868" s="502"/>
      <c r="BA868" s="502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/>
      <c r="BS868"/>
      <c r="BT868"/>
      <c r="BU868" s="332"/>
      <c r="BV868" s="332"/>
      <c r="BW868" s="501"/>
      <c r="BX868" s="501"/>
      <c r="BY868" s="501"/>
      <c r="BZ868" s="501"/>
      <c r="CA868" s="501"/>
      <c r="CB868" s="501"/>
      <c r="CC868" s="501"/>
      <c r="CD868" s="501"/>
      <c r="CE868" s="501"/>
      <c r="CF868" s="501"/>
      <c r="CG868" s="501"/>
      <c r="CH868" s="501"/>
      <c r="CI868" s="501"/>
      <c r="CJ868" s="501"/>
      <c r="CK868" s="501"/>
      <c r="CL868" s="501"/>
      <c r="CM868" s="501"/>
      <c r="CN868" s="501"/>
      <c r="CO868" s="501"/>
      <c r="CP868" s="501"/>
      <c r="CQ868" s="501"/>
      <c r="CR868" s="501"/>
      <c r="CS868" s="501"/>
      <c r="CT868" s="501"/>
      <c r="CU868" s="501"/>
      <c r="CV868" s="501"/>
      <c r="CW868" s="501"/>
      <c r="CX868" s="501"/>
      <c r="CY868" s="501"/>
      <c r="CZ868" s="501"/>
      <c r="DA868" s="501"/>
      <c r="DB868" s="501"/>
      <c r="DC868" s="501"/>
      <c r="DD868" s="501"/>
      <c r="DE868" s="501"/>
      <c r="DF868" s="501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</row>
    <row r="869" spans="1:256" ht="7.5" customHeight="1">
      <c r="A869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9" t="s">
        <v>61</v>
      </c>
      <c r="M869" s="9"/>
      <c r="N869" s="9"/>
      <c r="O869" s="9"/>
      <c r="P869" s="9"/>
      <c r="Q869" s="9" t="s">
        <v>930</v>
      </c>
      <c r="R869" s="9"/>
      <c r="S869" s="9"/>
      <c r="T869" s="9" t="s">
        <v>931</v>
      </c>
      <c r="U869" s="9"/>
      <c r="V869" s="9"/>
      <c r="W869" s="9" t="s">
        <v>61</v>
      </c>
      <c r="X869" s="9"/>
      <c r="Y869" s="9"/>
      <c r="Z869" s="9"/>
      <c r="AA869" s="9"/>
      <c r="AB869" s="9"/>
      <c r="AC869" s="9"/>
      <c r="AD869" s="9" t="s">
        <v>930</v>
      </c>
      <c r="AE869" s="9"/>
      <c r="AF869" s="9"/>
      <c r="AG869" s="9"/>
      <c r="AH869" s="9"/>
      <c r="AI869" s="9"/>
      <c r="AJ869" s="9" t="s">
        <v>931</v>
      </c>
      <c r="AK869" s="9"/>
      <c r="AL869" s="9"/>
      <c r="AM869" s="9"/>
      <c r="AN869" s="9" t="s">
        <v>61</v>
      </c>
      <c r="AO869" s="9"/>
      <c r="AP869" s="9"/>
      <c r="AQ869" s="9"/>
      <c r="AR869" s="9" t="s">
        <v>62</v>
      </c>
      <c r="AS869" s="9"/>
      <c r="AT869" s="9"/>
      <c r="AU869" s="9" t="s">
        <v>63</v>
      </c>
      <c r="AV869" s="9"/>
      <c r="AW869" s="9"/>
      <c r="AX869" s="502"/>
      <c r="AY869" s="502"/>
      <c r="AZ869" s="502"/>
      <c r="BA869" s="502"/>
      <c r="BB869" s="9"/>
      <c r="BC869" s="9"/>
      <c r="BD869" s="9"/>
      <c r="BE869" s="9"/>
      <c r="BF869" s="9"/>
      <c r="BG869" s="9"/>
      <c r="BH869" s="9"/>
      <c r="BI869" s="9"/>
      <c r="BJ869" s="9"/>
      <c r="BK869" s="9" t="s">
        <v>638</v>
      </c>
      <c r="BL869" s="9"/>
      <c r="BM869" s="9"/>
      <c r="BN869" s="9"/>
      <c r="BO869" s="9"/>
      <c r="BP869" s="9"/>
      <c r="BQ869" s="9"/>
      <c r="BR869"/>
      <c r="BS869"/>
      <c r="BT869"/>
      <c r="BU869" s="332"/>
      <c r="BV869" s="332"/>
      <c r="BW869" s="501"/>
      <c r="BX869" s="501"/>
      <c r="BY869" s="501"/>
      <c r="BZ869" s="501"/>
      <c r="CA869" s="501"/>
      <c r="CB869" s="501"/>
      <c r="CC869" s="501"/>
      <c r="CD869" s="501"/>
      <c r="CE869" s="501"/>
      <c r="CF869" s="501"/>
      <c r="CG869" s="501"/>
      <c r="CH869" s="501"/>
      <c r="CI869" s="501"/>
      <c r="CJ869" s="501"/>
      <c r="CK869" s="501"/>
      <c r="CL869" s="501"/>
      <c r="CM869" s="501"/>
      <c r="CN869" s="501"/>
      <c r="CO869" s="501"/>
      <c r="CP869" s="501"/>
      <c r="CQ869" s="501"/>
      <c r="CR869" s="501"/>
      <c r="CS869" s="501"/>
      <c r="CT869" s="501"/>
      <c r="CU869" s="501"/>
      <c r="CV869" s="501"/>
      <c r="CW869" s="501"/>
      <c r="CX869" s="501"/>
      <c r="CY869" s="501"/>
      <c r="CZ869" s="501"/>
      <c r="DA869" s="501"/>
      <c r="DB869" s="501"/>
      <c r="DC869" s="501"/>
      <c r="DD869" s="501"/>
      <c r="DE869" s="501"/>
      <c r="DF869" s="501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</row>
    <row r="870" spans="1:256" ht="12" customHeight="1">
      <c r="A870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502"/>
      <c r="AY870" s="502"/>
      <c r="AZ870" s="502"/>
      <c r="BA870" s="502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/>
      <c r="BS870"/>
      <c r="BT870"/>
      <c r="BU870" s="332"/>
      <c r="BV870" s="332"/>
      <c r="BW870" s="501"/>
      <c r="BX870" s="501"/>
      <c r="BY870" s="501"/>
      <c r="BZ870" s="501"/>
      <c r="CA870" s="501"/>
      <c r="CB870" s="501"/>
      <c r="CC870" s="501"/>
      <c r="CD870" s="501"/>
      <c r="CE870" s="501"/>
      <c r="CF870" s="501"/>
      <c r="CG870" s="501"/>
      <c r="CH870" s="501"/>
      <c r="CI870" s="501"/>
      <c r="CJ870" s="501"/>
      <c r="CK870" s="501"/>
      <c r="CL870" s="501"/>
      <c r="CM870" s="501"/>
      <c r="CN870" s="501"/>
      <c r="CO870" s="501"/>
      <c r="CP870" s="501"/>
      <c r="CQ870" s="501"/>
      <c r="CR870" s="501"/>
      <c r="CS870" s="501"/>
      <c r="CT870" s="501"/>
      <c r="CU870" s="501"/>
      <c r="CV870" s="501"/>
      <c r="CW870" s="501"/>
      <c r="CX870" s="501"/>
      <c r="CY870" s="501"/>
      <c r="CZ870" s="501"/>
      <c r="DA870" s="501"/>
      <c r="DB870" s="501"/>
      <c r="DC870" s="501"/>
      <c r="DD870" s="501"/>
      <c r="DE870" s="501"/>
      <c r="DF870" s="501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1:256" ht="15" customHeight="1">
      <c r="A871"/>
      <c r="B871" s="35" t="s">
        <v>932</v>
      </c>
      <c r="C871" s="35"/>
      <c r="D871" s="35"/>
      <c r="E871" s="35"/>
      <c r="F871" s="35"/>
      <c r="G871" s="35"/>
      <c r="H871" s="35"/>
      <c r="I871" s="35"/>
      <c r="J871" s="35"/>
      <c r="K871" s="35"/>
      <c r="L871" s="503">
        <f>SUM(L872:L885)</f>
        <v>139</v>
      </c>
      <c r="M871" s="503"/>
      <c r="N871" s="503"/>
      <c r="O871" s="503"/>
      <c r="P871" s="503"/>
      <c r="Q871" s="503">
        <f>SUM(Q872:S885)</f>
        <v>108</v>
      </c>
      <c r="R871" s="503"/>
      <c r="S871" s="503"/>
      <c r="T871" s="504">
        <f>SUM(T872:V885)</f>
        <v>31</v>
      </c>
      <c r="U871" s="504"/>
      <c r="V871" s="504"/>
      <c r="W871" s="504">
        <f>SUM(W872:AA885)</f>
        <v>2835</v>
      </c>
      <c r="X871" s="504"/>
      <c r="Y871" s="504"/>
      <c r="Z871" s="504"/>
      <c r="AA871" s="504"/>
      <c r="AB871" s="504"/>
      <c r="AC871" s="504"/>
      <c r="AD871" s="504">
        <f>SUM(AD872:AG885)</f>
        <v>2710</v>
      </c>
      <c r="AE871" s="504"/>
      <c r="AF871" s="504"/>
      <c r="AG871" s="504"/>
      <c r="AH871" s="504"/>
      <c r="AI871" s="504"/>
      <c r="AJ871" s="503">
        <f>SUM(AJ872:AM885)</f>
        <v>125</v>
      </c>
      <c r="AK871" s="503"/>
      <c r="AL871" s="503"/>
      <c r="AM871" s="503">
        <f>SUM(AM872:AU885)</f>
        <v>468</v>
      </c>
      <c r="AN871" s="503">
        <f>AR871+AU871</f>
        <v>234</v>
      </c>
      <c r="AO871" s="503"/>
      <c r="AP871" s="503"/>
      <c r="AQ871" s="503"/>
      <c r="AR871" s="503">
        <f>SUM(AR872:AT885)</f>
        <v>86</v>
      </c>
      <c r="AS871" s="503"/>
      <c r="AT871" s="503">
        <f>SUM(AT872:AX885)</f>
        <v>173</v>
      </c>
      <c r="AU871" s="503">
        <f>SUM(AU872:AW885)</f>
        <v>148</v>
      </c>
      <c r="AV871" s="503"/>
      <c r="AW871" s="503">
        <f>SUM(AW872:BA885)</f>
        <v>25</v>
      </c>
      <c r="AX871" s="503">
        <f>SUM(AX872:BA885)</f>
        <v>25</v>
      </c>
      <c r="AY871" s="503"/>
      <c r="AZ871" s="503"/>
      <c r="BA871" s="503"/>
      <c r="BB871" s="504">
        <f>SUM(BB872:BJ885)</f>
        <v>286391</v>
      </c>
      <c r="BC871" s="504"/>
      <c r="BD871" s="504"/>
      <c r="BE871" s="504"/>
      <c r="BF871" s="504"/>
      <c r="BG871" s="504"/>
      <c r="BH871" s="504"/>
      <c r="BI871" s="504"/>
      <c r="BJ871" s="504"/>
      <c r="BK871" s="504">
        <f>SUM(BK872:BP885)</f>
        <v>43386</v>
      </c>
      <c r="BL871" s="504"/>
      <c r="BM871" s="504"/>
      <c r="BN871" s="504"/>
      <c r="BO871" s="504"/>
      <c r="BP871" s="504"/>
      <c r="BQ871" s="504"/>
      <c r="BR871"/>
      <c r="BS871"/>
      <c r="BT871"/>
      <c r="BU871" s="332"/>
      <c r="BV871" s="332"/>
      <c r="BW871" s="501"/>
      <c r="BX871" s="501"/>
      <c r="BY871" s="501"/>
      <c r="BZ871" s="501"/>
      <c r="CA871" s="501"/>
      <c r="CB871" s="501"/>
      <c r="CC871" s="501"/>
      <c r="CD871" s="501"/>
      <c r="CE871" s="501"/>
      <c r="CF871" s="501"/>
      <c r="CG871" s="501"/>
      <c r="CH871" s="501"/>
      <c r="CI871" s="501"/>
      <c r="CJ871" s="501"/>
      <c r="CK871" s="501"/>
      <c r="CL871" s="501"/>
      <c r="CM871" s="501"/>
      <c r="CN871" s="501"/>
      <c r="CO871" s="501"/>
      <c r="CP871" s="501"/>
      <c r="CQ871" s="501"/>
      <c r="CR871" s="501"/>
      <c r="CS871" s="501"/>
      <c r="CT871" s="501"/>
      <c r="CU871" s="501"/>
      <c r="CV871" s="501"/>
      <c r="CW871" s="501"/>
      <c r="CX871" s="501"/>
      <c r="CY871" s="501"/>
      <c r="CZ871" s="501"/>
      <c r="DA871" s="501"/>
      <c r="DB871" s="501"/>
      <c r="DC871" s="501"/>
      <c r="DD871" s="501"/>
      <c r="DE871" s="501"/>
      <c r="DF871" s="50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1:256" ht="15" customHeight="1">
      <c r="A872"/>
      <c r="B872" s="505"/>
      <c r="C872" s="506" t="s">
        <v>933</v>
      </c>
      <c r="D872" s="506"/>
      <c r="E872" s="506"/>
      <c r="F872" s="506"/>
      <c r="G872" s="506"/>
      <c r="H872" s="506"/>
      <c r="I872" s="506"/>
      <c r="J872" s="506"/>
      <c r="K872" s="506"/>
      <c r="L872" s="507">
        <f aca="true" t="shared" si="93" ref="L872:L885">SUM(Q872:V872)</f>
        <v>15</v>
      </c>
      <c r="M872" s="507"/>
      <c r="N872" s="507"/>
      <c r="O872" s="507"/>
      <c r="P872" s="507"/>
      <c r="Q872" s="507">
        <v>12</v>
      </c>
      <c r="R872" s="507"/>
      <c r="S872" s="507"/>
      <c r="T872" s="507">
        <v>3</v>
      </c>
      <c r="U872" s="507"/>
      <c r="V872" s="507"/>
      <c r="W872" s="507">
        <f aca="true" t="shared" si="94" ref="W872:W891">SUM(AD872:AM872)</f>
        <v>351</v>
      </c>
      <c r="X872" s="507"/>
      <c r="Y872" s="507"/>
      <c r="Z872" s="507"/>
      <c r="AA872" s="507"/>
      <c r="AB872" s="507"/>
      <c r="AC872" s="507"/>
      <c r="AD872" s="507">
        <v>337</v>
      </c>
      <c r="AE872" s="507"/>
      <c r="AF872" s="507"/>
      <c r="AG872" s="507"/>
      <c r="AH872" s="507"/>
      <c r="AI872" s="507"/>
      <c r="AJ872" s="507">
        <v>14</v>
      </c>
      <c r="AK872" s="507"/>
      <c r="AL872" s="507"/>
      <c r="AM872" s="507"/>
      <c r="AN872" s="507">
        <f aca="true" t="shared" si="95" ref="AN872:AN885">SUM(AR872:AW872)</f>
        <v>27</v>
      </c>
      <c r="AO872" s="507"/>
      <c r="AP872" s="507"/>
      <c r="AQ872" s="507"/>
      <c r="AR872" s="507">
        <v>11</v>
      </c>
      <c r="AS872" s="507"/>
      <c r="AT872" s="507"/>
      <c r="AU872" s="507">
        <v>16</v>
      </c>
      <c r="AV872" s="507"/>
      <c r="AW872" s="507"/>
      <c r="AX872" s="507">
        <v>3</v>
      </c>
      <c r="AY872" s="507"/>
      <c r="AZ872" s="507"/>
      <c r="BA872" s="507"/>
      <c r="BB872" s="507">
        <v>24566</v>
      </c>
      <c r="BC872" s="507"/>
      <c r="BD872" s="507"/>
      <c r="BE872" s="507"/>
      <c r="BF872" s="507"/>
      <c r="BG872" s="507"/>
      <c r="BH872" s="507"/>
      <c r="BI872" s="507"/>
      <c r="BJ872" s="507"/>
      <c r="BK872" s="507">
        <v>4430</v>
      </c>
      <c r="BL872" s="507"/>
      <c r="BM872" s="507"/>
      <c r="BN872" s="507"/>
      <c r="BO872" s="507"/>
      <c r="BP872" s="507"/>
      <c r="BQ872" s="507"/>
      <c r="BR872"/>
      <c r="BS872"/>
      <c r="BT872"/>
      <c r="BU872" s="332"/>
      <c r="BV872" s="332"/>
      <c r="BW872" s="501"/>
      <c r="BX872" s="501"/>
      <c r="BY872" s="501"/>
      <c r="BZ872" s="501"/>
      <c r="CA872" s="501"/>
      <c r="CB872" s="501"/>
      <c r="CC872" s="501"/>
      <c r="CD872" s="501"/>
      <c r="CE872" s="501"/>
      <c r="CF872" s="501"/>
      <c r="CG872" s="501"/>
      <c r="CH872" s="501"/>
      <c r="CI872" s="501"/>
      <c r="CJ872" s="501"/>
      <c r="CK872" s="501"/>
      <c r="CL872" s="501"/>
      <c r="CM872" s="501"/>
      <c r="CN872" s="501"/>
      <c r="CO872" s="501"/>
      <c r="CP872" s="501"/>
      <c r="CQ872" s="501"/>
      <c r="CR872" s="501"/>
      <c r="CS872" s="501"/>
      <c r="CT872" s="501"/>
      <c r="CU872" s="501"/>
      <c r="CV872" s="501"/>
      <c r="CW872" s="501"/>
      <c r="CX872" s="501"/>
      <c r="CY872" s="501"/>
      <c r="CZ872" s="501"/>
      <c r="DA872" s="501"/>
      <c r="DB872" s="501"/>
      <c r="DC872" s="501"/>
      <c r="DD872" s="501"/>
      <c r="DE872" s="501"/>
      <c r="DF872" s="501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1:256" ht="15" customHeight="1">
      <c r="A873"/>
      <c r="B873" s="505"/>
      <c r="C873" s="508" t="s">
        <v>934</v>
      </c>
      <c r="D873" s="508"/>
      <c r="E873" s="508"/>
      <c r="F873" s="508"/>
      <c r="G873" s="508"/>
      <c r="H873" s="508"/>
      <c r="I873" s="508"/>
      <c r="J873" s="508"/>
      <c r="K873" s="508"/>
      <c r="L873" s="509">
        <f t="shared" si="93"/>
        <v>23</v>
      </c>
      <c r="M873" s="509"/>
      <c r="N873" s="509"/>
      <c r="O873" s="509"/>
      <c r="P873" s="509"/>
      <c r="Q873" s="509">
        <v>18</v>
      </c>
      <c r="R873" s="509"/>
      <c r="S873" s="509"/>
      <c r="T873" s="509">
        <v>5</v>
      </c>
      <c r="U873" s="509"/>
      <c r="V873" s="509"/>
      <c r="W873" s="509">
        <f t="shared" si="94"/>
        <v>655</v>
      </c>
      <c r="X873" s="509"/>
      <c r="Y873" s="509"/>
      <c r="Z873" s="509"/>
      <c r="AA873" s="509"/>
      <c r="AB873" s="509"/>
      <c r="AC873" s="509"/>
      <c r="AD873" s="509">
        <v>630</v>
      </c>
      <c r="AE873" s="509"/>
      <c r="AF873" s="509"/>
      <c r="AG873" s="509"/>
      <c r="AH873" s="509"/>
      <c r="AI873" s="509"/>
      <c r="AJ873" s="509">
        <v>25</v>
      </c>
      <c r="AK873" s="509"/>
      <c r="AL873" s="509"/>
      <c r="AM873" s="509"/>
      <c r="AN873" s="509">
        <f t="shared" si="95"/>
        <v>36</v>
      </c>
      <c r="AO873" s="509"/>
      <c r="AP873" s="509"/>
      <c r="AQ873" s="509"/>
      <c r="AR873" s="509">
        <v>11</v>
      </c>
      <c r="AS873" s="509"/>
      <c r="AT873" s="509"/>
      <c r="AU873" s="509">
        <v>25</v>
      </c>
      <c r="AV873" s="509"/>
      <c r="AW873" s="509"/>
      <c r="AX873" s="509">
        <v>5</v>
      </c>
      <c r="AY873" s="509"/>
      <c r="AZ873" s="509"/>
      <c r="BA873" s="509"/>
      <c r="BB873" s="509">
        <v>39512</v>
      </c>
      <c r="BC873" s="509"/>
      <c r="BD873" s="509"/>
      <c r="BE873" s="509"/>
      <c r="BF873" s="509"/>
      <c r="BG873" s="509"/>
      <c r="BH873" s="509"/>
      <c r="BI873" s="509"/>
      <c r="BJ873" s="509"/>
      <c r="BK873" s="509">
        <v>6347</v>
      </c>
      <c r="BL873" s="509"/>
      <c r="BM873" s="509"/>
      <c r="BN873" s="509"/>
      <c r="BO873" s="509"/>
      <c r="BP873" s="509"/>
      <c r="BQ873" s="509"/>
      <c r="BR873"/>
      <c r="BS873"/>
      <c r="BT873"/>
      <c r="BU873" s="332"/>
      <c r="BV873" s="332"/>
      <c r="BW873" s="501"/>
      <c r="BX873" s="501"/>
      <c r="BY873" s="501"/>
      <c r="BZ873" s="501"/>
      <c r="CA873" s="501"/>
      <c r="CB873" s="501"/>
      <c r="CC873" s="501"/>
      <c r="CD873" s="501"/>
      <c r="CE873" s="501"/>
      <c r="CF873" s="501"/>
      <c r="CG873" s="501"/>
      <c r="CH873" s="501"/>
      <c r="CI873" s="501"/>
      <c r="CJ873" s="501"/>
      <c r="CK873" s="501"/>
      <c r="CL873" s="501"/>
      <c r="CM873" s="501"/>
      <c r="CN873" s="501"/>
      <c r="CO873" s="501"/>
      <c r="CP873" s="501"/>
      <c r="CQ873" s="501"/>
      <c r="CR873" s="501"/>
      <c r="CS873" s="501"/>
      <c r="CT873" s="501"/>
      <c r="CU873" s="501"/>
      <c r="CV873" s="501"/>
      <c r="CW873" s="501"/>
      <c r="CX873" s="501"/>
      <c r="CY873" s="501"/>
      <c r="CZ873" s="501"/>
      <c r="DA873" s="501"/>
      <c r="DB873" s="501"/>
      <c r="DC873" s="501"/>
      <c r="DD873" s="501"/>
      <c r="DE873" s="501"/>
      <c r="DF873" s="501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1:256" ht="15" customHeight="1">
      <c r="A874"/>
      <c r="B874" s="505"/>
      <c r="C874" s="510" t="s">
        <v>935</v>
      </c>
      <c r="D874" s="510"/>
      <c r="E874" s="510"/>
      <c r="F874" s="510"/>
      <c r="G874" s="510"/>
      <c r="H874" s="510"/>
      <c r="I874" s="510"/>
      <c r="J874" s="510"/>
      <c r="K874" s="510"/>
      <c r="L874" s="509">
        <f t="shared" si="93"/>
        <v>8</v>
      </c>
      <c r="M874" s="509"/>
      <c r="N874" s="509"/>
      <c r="O874" s="509"/>
      <c r="P874" s="509"/>
      <c r="Q874" s="509">
        <v>6</v>
      </c>
      <c r="R874" s="509"/>
      <c r="S874" s="509"/>
      <c r="T874" s="509">
        <v>2</v>
      </c>
      <c r="U874" s="509"/>
      <c r="V874" s="509"/>
      <c r="W874" s="509">
        <f t="shared" si="94"/>
        <v>136</v>
      </c>
      <c r="X874" s="509"/>
      <c r="Y874" s="509"/>
      <c r="Z874" s="509"/>
      <c r="AA874" s="509"/>
      <c r="AB874" s="509"/>
      <c r="AC874" s="509"/>
      <c r="AD874" s="509">
        <v>129</v>
      </c>
      <c r="AE874" s="509"/>
      <c r="AF874" s="509"/>
      <c r="AG874" s="509"/>
      <c r="AH874" s="509"/>
      <c r="AI874" s="509"/>
      <c r="AJ874" s="509">
        <v>7</v>
      </c>
      <c r="AK874" s="509"/>
      <c r="AL874" s="509"/>
      <c r="AM874" s="509"/>
      <c r="AN874" s="509">
        <f t="shared" si="95"/>
        <v>13</v>
      </c>
      <c r="AO874" s="509"/>
      <c r="AP874" s="509"/>
      <c r="AQ874" s="509"/>
      <c r="AR874" s="509">
        <v>5</v>
      </c>
      <c r="AS874" s="509"/>
      <c r="AT874" s="509"/>
      <c r="AU874" s="509">
        <v>8</v>
      </c>
      <c r="AV874" s="509"/>
      <c r="AW874" s="509"/>
      <c r="AX874" s="509">
        <v>1</v>
      </c>
      <c r="AY874" s="509"/>
      <c r="AZ874" s="509"/>
      <c r="BA874" s="509"/>
      <c r="BB874" s="509">
        <v>22651</v>
      </c>
      <c r="BC874" s="509"/>
      <c r="BD874" s="509"/>
      <c r="BE874" s="509"/>
      <c r="BF874" s="509"/>
      <c r="BG874" s="509"/>
      <c r="BH874" s="509"/>
      <c r="BI874" s="509"/>
      <c r="BJ874" s="509"/>
      <c r="BK874" s="509">
        <v>2812</v>
      </c>
      <c r="BL874" s="509"/>
      <c r="BM874" s="509"/>
      <c r="BN874" s="509"/>
      <c r="BO874" s="509"/>
      <c r="BP874" s="509"/>
      <c r="BQ874" s="509"/>
      <c r="BR874"/>
      <c r="BS874"/>
      <c r="BT874"/>
      <c r="BU874" s="332"/>
      <c r="BV874" s="332"/>
      <c r="BW874" s="501"/>
      <c r="BX874" s="501"/>
      <c r="BY874" s="501"/>
      <c r="BZ874" s="501"/>
      <c r="CA874" s="501"/>
      <c r="CB874" s="501"/>
      <c r="CC874" s="501"/>
      <c r="CD874" s="501"/>
      <c r="CE874" s="501"/>
      <c r="CF874" s="501"/>
      <c r="CG874" s="501"/>
      <c r="CH874" s="501"/>
      <c r="CI874" s="501"/>
      <c r="CJ874" s="501"/>
      <c r="CK874" s="501"/>
      <c r="CL874" s="501"/>
      <c r="CM874" s="501"/>
      <c r="CN874" s="501"/>
      <c r="CO874" s="501"/>
      <c r="CP874" s="501"/>
      <c r="CQ874" s="501"/>
      <c r="CR874" s="501"/>
      <c r="CS874" s="501"/>
      <c r="CT874" s="501"/>
      <c r="CU874" s="501"/>
      <c r="CV874" s="501"/>
      <c r="CW874" s="501"/>
      <c r="CX874" s="501"/>
      <c r="CY874" s="501"/>
      <c r="CZ874" s="501"/>
      <c r="DA874" s="501"/>
      <c r="DB874" s="501"/>
      <c r="DC874" s="501"/>
      <c r="DD874" s="501"/>
      <c r="DE874" s="501"/>
      <c r="DF874" s="501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1:256" ht="15" customHeight="1">
      <c r="A875"/>
      <c r="B875" s="505"/>
      <c r="C875" s="510" t="s">
        <v>936</v>
      </c>
      <c r="D875" s="510"/>
      <c r="E875" s="510"/>
      <c r="F875" s="510"/>
      <c r="G875" s="510"/>
      <c r="H875" s="510"/>
      <c r="I875" s="510"/>
      <c r="J875" s="510"/>
      <c r="K875" s="510"/>
      <c r="L875" s="509">
        <f t="shared" si="93"/>
        <v>16</v>
      </c>
      <c r="M875" s="509"/>
      <c r="N875" s="509"/>
      <c r="O875" s="509"/>
      <c r="P875" s="509"/>
      <c r="Q875" s="509">
        <v>13</v>
      </c>
      <c r="R875" s="509"/>
      <c r="S875" s="509"/>
      <c r="T875" s="509">
        <v>3</v>
      </c>
      <c r="U875" s="509"/>
      <c r="V875" s="509"/>
      <c r="W875" s="509">
        <f t="shared" si="94"/>
        <v>443</v>
      </c>
      <c r="X875" s="509"/>
      <c r="Y875" s="509"/>
      <c r="Z875" s="509"/>
      <c r="AA875" s="509"/>
      <c r="AB875" s="509"/>
      <c r="AC875" s="509"/>
      <c r="AD875" s="509">
        <v>424</v>
      </c>
      <c r="AE875" s="509"/>
      <c r="AF875" s="509"/>
      <c r="AG875" s="509"/>
      <c r="AH875" s="509"/>
      <c r="AI875" s="509"/>
      <c r="AJ875" s="509">
        <v>19</v>
      </c>
      <c r="AK875" s="509"/>
      <c r="AL875" s="509"/>
      <c r="AM875" s="509"/>
      <c r="AN875" s="509">
        <f t="shared" si="95"/>
        <v>26</v>
      </c>
      <c r="AO875" s="509"/>
      <c r="AP875" s="509"/>
      <c r="AQ875" s="509"/>
      <c r="AR875" s="509">
        <v>10</v>
      </c>
      <c r="AS875" s="509"/>
      <c r="AT875" s="509"/>
      <c r="AU875" s="509">
        <v>16</v>
      </c>
      <c r="AV875" s="509"/>
      <c r="AW875" s="509"/>
      <c r="AX875" s="509">
        <v>2</v>
      </c>
      <c r="AY875" s="509"/>
      <c r="AZ875" s="509"/>
      <c r="BA875" s="509"/>
      <c r="BB875" s="509">
        <v>23257</v>
      </c>
      <c r="BC875" s="509"/>
      <c r="BD875" s="509"/>
      <c r="BE875" s="509"/>
      <c r="BF875" s="509"/>
      <c r="BG875" s="509"/>
      <c r="BH875" s="509"/>
      <c r="BI875" s="509"/>
      <c r="BJ875" s="509"/>
      <c r="BK875" s="509">
        <v>4727</v>
      </c>
      <c r="BL875" s="509"/>
      <c r="BM875" s="509"/>
      <c r="BN875" s="509"/>
      <c r="BO875" s="509"/>
      <c r="BP875" s="509"/>
      <c r="BQ875" s="509"/>
      <c r="BR875"/>
      <c r="BS875"/>
      <c r="BT875"/>
      <c r="BU875" s="332"/>
      <c r="BV875" s="332"/>
      <c r="BW875" s="501"/>
      <c r="BX875" s="501"/>
      <c r="BY875" s="501"/>
      <c r="BZ875" s="501"/>
      <c r="CA875" s="501"/>
      <c r="CB875" s="501"/>
      <c r="CC875" s="501"/>
      <c r="CD875" s="501"/>
      <c r="CE875" s="501"/>
      <c r="CF875" s="501"/>
      <c r="CG875" s="501"/>
      <c r="CH875" s="501"/>
      <c r="CI875" s="501"/>
      <c r="CJ875" s="501"/>
      <c r="CK875" s="501"/>
      <c r="CL875" s="501"/>
      <c r="CM875" s="501"/>
      <c r="CN875" s="501"/>
      <c r="CO875" s="501"/>
      <c r="CP875" s="501"/>
      <c r="CQ875" s="501"/>
      <c r="CR875" s="501"/>
      <c r="CS875" s="501"/>
      <c r="CT875" s="501"/>
      <c r="CU875" s="501"/>
      <c r="CV875" s="501"/>
      <c r="CW875" s="501"/>
      <c r="CX875" s="501"/>
      <c r="CY875" s="501"/>
      <c r="CZ875" s="501"/>
      <c r="DA875" s="501"/>
      <c r="DB875" s="501"/>
      <c r="DC875" s="501"/>
      <c r="DD875" s="501"/>
      <c r="DE875" s="501"/>
      <c r="DF875" s="501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1:256" ht="15" customHeight="1">
      <c r="A876"/>
      <c r="B876" s="505"/>
      <c r="C876" s="510" t="s">
        <v>937</v>
      </c>
      <c r="D876" s="510"/>
      <c r="E876" s="510"/>
      <c r="F876" s="510"/>
      <c r="G876" s="510"/>
      <c r="H876" s="510"/>
      <c r="I876" s="510"/>
      <c r="J876" s="510"/>
      <c r="K876" s="510"/>
      <c r="L876" s="509">
        <f t="shared" si="93"/>
        <v>8</v>
      </c>
      <c r="M876" s="509"/>
      <c r="N876" s="509"/>
      <c r="O876" s="509"/>
      <c r="P876" s="509"/>
      <c r="Q876" s="509">
        <v>6</v>
      </c>
      <c r="R876" s="509"/>
      <c r="S876" s="509"/>
      <c r="T876" s="509">
        <v>2</v>
      </c>
      <c r="U876" s="509"/>
      <c r="V876" s="509"/>
      <c r="W876" s="509">
        <f t="shared" si="94"/>
        <v>76</v>
      </c>
      <c r="X876" s="509"/>
      <c r="Y876" s="509"/>
      <c r="Z876" s="509"/>
      <c r="AA876" s="509"/>
      <c r="AB876" s="509"/>
      <c r="AC876" s="509"/>
      <c r="AD876" s="509">
        <v>72</v>
      </c>
      <c r="AE876" s="509"/>
      <c r="AF876" s="509"/>
      <c r="AG876" s="509"/>
      <c r="AH876" s="509"/>
      <c r="AI876" s="509"/>
      <c r="AJ876" s="509">
        <v>4</v>
      </c>
      <c r="AK876" s="509"/>
      <c r="AL876" s="509"/>
      <c r="AM876" s="509"/>
      <c r="AN876" s="509">
        <f t="shared" si="95"/>
        <v>14</v>
      </c>
      <c r="AO876" s="509"/>
      <c r="AP876" s="509"/>
      <c r="AQ876" s="509"/>
      <c r="AR876" s="509">
        <v>4</v>
      </c>
      <c r="AS876" s="509"/>
      <c r="AT876" s="509"/>
      <c r="AU876" s="509">
        <v>10</v>
      </c>
      <c r="AV876" s="509"/>
      <c r="AW876" s="509"/>
      <c r="AX876" s="509">
        <v>3</v>
      </c>
      <c r="AY876" s="509"/>
      <c r="AZ876" s="509"/>
      <c r="BA876" s="509"/>
      <c r="BB876" s="509">
        <v>20467</v>
      </c>
      <c r="BC876" s="509"/>
      <c r="BD876" s="509"/>
      <c r="BE876" s="509"/>
      <c r="BF876" s="509"/>
      <c r="BG876" s="509"/>
      <c r="BH876" s="509"/>
      <c r="BI876" s="509"/>
      <c r="BJ876" s="509"/>
      <c r="BK876" s="509">
        <v>2391</v>
      </c>
      <c r="BL876" s="509"/>
      <c r="BM876" s="509"/>
      <c r="BN876" s="509"/>
      <c r="BO876" s="509"/>
      <c r="BP876" s="509"/>
      <c r="BQ876" s="509"/>
      <c r="BR876"/>
      <c r="BS876"/>
      <c r="BT876"/>
      <c r="BU876" s="332"/>
      <c r="BV876" s="332"/>
      <c r="BW876" s="501"/>
      <c r="BX876" s="501"/>
      <c r="BY876" s="501"/>
      <c r="BZ876" s="501"/>
      <c r="CA876" s="501"/>
      <c r="CB876" s="501"/>
      <c r="CC876" s="501"/>
      <c r="CD876" s="501"/>
      <c r="CE876" s="501"/>
      <c r="CF876" s="501"/>
      <c r="CG876" s="501"/>
      <c r="CH876" s="501"/>
      <c r="CI876" s="501"/>
      <c r="CJ876" s="501"/>
      <c r="CK876" s="501"/>
      <c r="CL876" s="501"/>
      <c r="CM876" s="501"/>
      <c r="CN876" s="501"/>
      <c r="CO876" s="501"/>
      <c r="CP876" s="501"/>
      <c r="CQ876" s="501"/>
      <c r="CR876" s="501"/>
      <c r="CS876" s="501"/>
      <c r="CT876" s="501"/>
      <c r="CU876" s="501"/>
      <c r="CV876" s="501"/>
      <c r="CW876" s="501"/>
      <c r="CX876" s="501"/>
      <c r="CY876" s="501"/>
      <c r="CZ876" s="501"/>
      <c r="DA876" s="501"/>
      <c r="DB876" s="501"/>
      <c r="DC876" s="501"/>
      <c r="DD876" s="501"/>
      <c r="DE876" s="501"/>
      <c r="DF876" s="501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1:256" ht="15" customHeight="1">
      <c r="A877"/>
      <c r="B877" s="505"/>
      <c r="C877" s="510" t="s">
        <v>938</v>
      </c>
      <c r="D877" s="510"/>
      <c r="E877" s="510"/>
      <c r="F877" s="510"/>
      <c r="G877" s="510"/>
      <c r="H877" s="510"/>
      <c r="I877" s="510"/>
      <c r="J877" s="510"/>
      <c r="K877" s="510"/>
      <c r="L877" s="509">
        <f t="shared" si="93"/>
        <v>7</v>
      </c>
      <c r="M877" s="509"/>
      <c r="N877" s="509"/>
      <c r="O877" s="509"/>
      <c r="P877" s="509"/>
      <c r="Q877" s="509">
        <v>6</v>
      </c>
      <c r="R877" s="509"/>
      <c r="S877" s="509"/>
      <c r="T877" s="509">
        <v>1</v>
      </c>
      <c r="U877" s="509"/>
      <c r="V877" s="509"/>
      <c r="W877" s="509">
        <f t="shared" si="94"/>
        <v>136</v>
      </c>
      <c r="X877" s="509"/>
      <c r="Y877" s="509"/>
      <c r="Z877" s="509"/>
      <c r="AA877" s="509"/>
      <c r="AB877" s="509"/>
      <c r="AC877" s="509"/>
      <c r="AD877" s="509">
        <v>134</v>
      </c>
      <c r="AE877" s="509"/>
      <c r="AF877" s="509"/>
      <c r="AG877" s="509"/>
      <c r="AH877" s="509"/>
      <c r="AI877" s="509"/>
      <c r="AJ877" s="509">
        <v>2</v>
      </c>
      <c r="AK877" s="509"/>
      <c r="AL877" s="509"/>
      <c r="AM877" s="509"/>
      <c r="AN877" s="509">
        <f t="shared" si="95"/>
        <v>14</v>
      </c>
      <c r="AO877" s="509"/>
      <c r="AP877" s="509"/>
      <c r="AQ877" s="509"/>
      <c r="AR877" s="509">
        <v>7</v>
      </c>
      <c r="AS877" s="509"/>
      <c r="AT877" s="509"/>
      <c r="AU877" s="509">
        <v>7</v>
      </c>
      <c r="AV877" s="509"/>
      <c r="AW877" s="509"/>
      <c r="AX877" s="509">
        <v>2</v>
      </c>
      <c r="AY877" s="509"/>
      <c r="AZ877" s="509"/>
      <c r="BA877" s="509"/>
      <c r="BB877" s="509">
        <v>28140</v>
      </c>
      <c r="BC877" s="509"/>
      <c r="BD877" s="509"/>
      <c r="BE877" s="509"/>
      <c r="BF877" s="509"/>
      <c r="BG877" s="509"/>
      <c r="BH877" s="509"/>
      <c r="BI877" s="509"/>
      <c r="BJ877" s="509"/>
      <c r="BK877" s="509">
        <v>2769</v>
      </c>
      <c r="BL877" s="509"/>
      <c r="BM877" s="509"/>
      <c r="BN877" s="509"/>
      <c r="BO877" s="509"/>
      <c r="BP877" s="509"/>
      <c r="BQ877" s="509"/>
      <c r="BR877"/>
      <c r="BS877"/>
      <c r="BT877"/>
      <c r="BU877" s="332"/>
      <c r="BV877" s="332"/>
      <c r="BW877" s="501"/>
      <c r="BX877" s="501"/>
      <c r="BY877" s="501"/>
      <c r="BZ877" s="501"/>
      <c r="CA877" s="501"/>
      <c r="CB877" s="501"/>
      <c r="CC877" s="501"/>
      <c r="CD877" s="501"/>
      <c r="CE877" s="501"/>
      <c r="CF877" s="501"/>
      <c r="CG877" s="501"/>
      <c r="CH877" s="501"/>
      <c r="CI877" s="501"/>
      <c r="CJ877" s="501"/>
      <c r="CK877" s="501"/>
      <c r="CL877" s="501"/>
      <c r="CM877" s="501"/>
      <c r="CN877" s="501"/>
      <c r="CO877" s="501"/>
      <c r="CP877" s="501"/>
      <c r="CQ877" s="501"/>
      <c r="CR877" s="501"/>
      <c r="CS877" s="501"/>
      <c r="CT877" s="501"/>
      <c r="CU877" s="501"/>
      <c r="CV877" s="501"/>
      <c r="CW877" s="501"/>
      <c r="CX877" s="501"/>
      <c r="CY877" s="501"/>
      <c r="CZ877" s="501"/>
      <c r="DA877" s="501"/>
      <c r="DB877" s="501"/>
      <c r="DC877" s="501"/>
      <c r="DD877" s="501"/>
      <c r="DE877" s="501"/>
      <c r="DF877" s="501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1:256" ht="15" customHeight="1">
      <c r="A878"/>
      <c r="B878" s="505"/>
      <c r="C878" s="510" t="s">
        <v>939</v>
      </c>
      <c r="D878" s="510"/>
      <c r="E878" s="510"/>
      <c r="F878" s="510"/>
      <c r="G878" s="510"/>
      <c r="H878" s="510"/>
      <c r="I878" s="510"/>
      <c r="J878" s="510"/>
      <c r="K878" s="510"/>
      <c r="L878" s="509">
        <f t="shared" si="93"/>
        <v>8</v>
      </c>
      <c r="M878" s="509"/>
      <c r="N878" s="509"/>
      <c r="O878" s="509"/>
      <c r="P878" s="509"/>
      <c r="Q878" s="509">
        <v>6</v>
      </c>
      <c r="R878" s="509"/>
      <c r="S878" s="509"/>
      <c r="T878" s="509">
        <v>2</v>
      </c>
      <c r="U878" s="509"/>
      <c r="V878" s="509"/>
      <c r="W878" s="509">
        <f t="shared" si="94"/>
        <v>91</v>
      </c>
      <c r="X878" s="509"/>
      <c r="Y878" s="509"/>
      <c r="Z878" s="509"/>
      <c r="AA878" s="509"/>
      <c r="AB878" s="509"/>
      <c r="AC878" s="509"/>
      <c r="AD878" s="509">
        <v>87</v>
      </c>
      <c r="AE878" s="509"/>
      <c r="AF878" s="509"/>
      <c r="AG878" s="509"/>
      <c r="AH878" s="509"/>
      <c r="AI878" s="509"/>
      <c r="AJ878" s="509">
        <v>4</v>
      </c>
      <c r="AK878" s="509"/>
      <c r="AL878" s="509"/>
      <c r="AM878" s="509"/>
      <c r="AN878" s="509">
        <f t="shared" si="95"/>
        <v>15</v>
      </c>
      <c r="AO878" s="509"/>
      <c r="AP878" s="509"/>
      <c r="AQ878" s="509"/>
      <c r="AR878" s="509">
        <v>7</v>
      </c>
      <c r="AS878" s="509"/>
      <c r="AT878" s="509"/>
      <c r="AU878" s="509">
        <v>8</v>
      </c>
      <c r="AV878" s="509"/>
      <c r="AW878" s="509"/>
      <c r="AX878" s="509">
        <v>2</v>
      </c>
      <c r="AY878" s="509"/>
      <c r="AZ878" s="509"/>
      <c r="BA878" s="509"/>
      <c r="BB878" s="509">
        <v>23028</v>
      </c>
      <c r="BC878" s="509"/>
      <c r="BD878" s="509"/>
      <c r="BE878" s="509"/>
      <c r="BF878" s="509"/>
      <c r="BG878" s="509"/>
      <c r="BH878" s="509"/>
      <c r="BI878" s="509"/>
      <c r="BJ878" s="509"/>
      <c r="BK878" s="509">
        <v>2961</v>
      </c>
      <c r="BL878" s="509"/>
      <c r="BM878" s="509"/>
      <c r="BN878" s="509"/>
      <c r="BO878" s="509"/>
      <c r="BP878" s="509"/>
      <c r="BQ878" s="509"/>
      <c r="BR878"/>
      <c r="BS878"/>
      <c r="BT878"/>
      <c r="BU878" s="332"/>
      <c r="BV878" s="332"/>
      <c r="BW878" s="501"/>
      <c r="BX878" s="501"/>
      <c r="BY878" s="501"/>
      <c r="BZ878" s="501"/>
      <c r="CA878" s="501"/>
      <c r="CB878" s="501"/>
      <c r="CC878" s="501"/>
      <c r="CD878" s="501"/>
      <c r="CE878" s="501"/>
      <c r="CF878" s="501"/>
      <c r="CG878" s="501"/>
      <c r="CH878" s="501"/>
      <c r="CI878" s="501"/>
      <c r="CJ878" s="501"/>
      <c r="CK878" s="501"/>
      <c r="CL878" s="501"/>
      <c r="CM878" s="501"/>
      <c r="CN878" s="501"/>
      <c r="CO878" s="501"/>
      <c r="CP878" s="501"/>
      <c r="CQ878" s="501"/>
      <c r="CR878" s="501"/>
      <c r="CS878" s="501"/>
      <c r="CT878" s="501"/>
      <c r="CU878" s="501"/>
      <c r="CV878" s="501"/>
      <c r="CW878" s="501"/>
      <c r="CX878" s="501"/>
      <c r="CY878" s="501"/>
      <c r="CZ878" s="501"/>
      <c r="DA878" s="501"/>
      <c r="DB878" s="501"/>
      <c r="DC878" s="501"/>
      <c r="DD878" s="501"/>
      <c r="DE878" s="501"/>
      <c r="DF878" s="501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1:256" ht="15" customHeight="1">
      <c r="A879"/>
      <c r="B879" s="505"/>
      <c r="C879" s="510" t="s">
        <v>940</v>
      </c>
      <c r="D879" s="510"/>
      <c r="E879" s="510"/>
      <c r="F879" s="510"/>
      <c r="G879" s="510"/>
      <c r="H879" s="510"/>
      <c r="I879" s="510"/>
      <c r="J879" s="510"/>
      <c r="K879" s="510"/>
      <c r="L879" s="509">
        <f t="shared" si="93"/>
        <v>9</v>
      </c>
      <c r="M879" s="509"/>
      <c r="N879" s="509"/>
      <c r="O879" s="509"/>
      <c r="P879" s="509"/>
      <c r="Q879" s="509">
        <v>6</v>
      </c>
      <c r="R879" s="509"/>
      <c r="S879" s="509"/>
      <c r="T879" s="509">
        <v>3</v>
      </c>
      <c r="U879" s="509"/>
      <c r="V879" s="509"/>
      <c r="W879" s="509">
        <f t="shared" si="94"/>
        <v>90</v>
      </c>
      <c r="X879" s="509"/>
      <c r="Y879" s="509"/>
      <c r="Z879" s="509"/>
      <c r="AA879" s="509"/>
      <c r="AB879" s="509"/>
      <c r="AC879" s="509"/>
      <c r="AD879" s="509">
        <v>84</v>
      </c>
      <c r="AE879" s="509"/>
      <c r="AF879" s="509"/>
      <c r="AG879" s="509"/>
      <c r="AH879" s="509"/>
      <c r="AI879" s="509"/>
      <c r="AJ879" s="509">
        <v>6</v>
      </c>
      <c r="AK879" s="509"/>
      <c r="AL879" s="509"/>
      <c r="AM879" s="509"/>
      <c r="AN879" s="509">
        <f t="shared" si="95"/>
        <v>14</v>
      </c>
      <c r="AO879" s="509"/>
      <c r="AP879" s="509"/>
      <c r="AQ879" s="509"/>
      <c r="AR879" s="509">
        <v>6</v>
      </c>
      <c r="AS879" s="509"/>
      <c r="AT879" s="509"/>
      <c r="AU879" s="509">
        <v>8</v>
      </c>
      <c r="AV879" s="509"/>
      <c r="AW879" s="509"/>
      <c r="AX879" s="509">
        <v>2</v>
      </c>
      <c r="AY879" s="509"/>
      <c r="AZ879" s="509"/>
      <c r="BA879" s="509"/>
      <c r="BB879" s="509">
        <v>21933</v>
      </c>
      <c r="BC879" s="509"/>
      <c r="BD879" s="509"/>
      <c r="BE879" s="509"/>
      <c r="BF879" s="509"/>
      <c r="BG879" s="509"/>
      <c r="BH879" s="509"/>
      <c r="BI879" s="509"/>
      <c r="BJ879" s="509"/>
      <c r="BK879" s="509">
        <v>2929</v>
      </c>
      <c r="BL879" s="509"/>
      <c r="BM879" s="509"/>
      <c r="BN879" s="509"/>
      <c r="BO879" s="509"/>
      <c r="BP879" s="509"/>
      <c r="BQ879" s="509"/>
      <c r="BR879"/>
      <c r="BS879"/>
      <c r="BT879"/>
      <c r="BU879" s="332"/>
      <c r="BV879" s="332"/>
      <c r="BW879" s="501"/>
      <c r="BX879" s="501"/>
      <c r="BY879" s="501"/>
      <c r="BZ879" s="501"/>
      <c r="CA879" s="501"/>
      <c r="CB879" s="501"/>
      <c r="CC879" s="501"/>
      <c r="CD879" s="501"/>
      <c r="CE879" s="501"/>
      <c r="CF879" s="501"/>
      <c r="CG879" s="501"/>
      <c r="CH879" s="501"/>
      <c r="CI879" s="501"/>
      <c r="CJ879" s="501"/>
      <c r="CK879" s="501"/>
      <c r="CL879" s="501"/>
      <c r="CM879" s="501"/>
      <c r="CN879" s="501"/>
      <c r="CO879" s="501"/>
      <c r="CP879" s="501"/>
      <c r="CQ879" s="501"/>
      <c r="CR879" s="501"/>
      <c r="CS879" s="501"/>
      <c r="CT879" s="501"/>
      <c r="CU879" s="501"/>
      <c r="CV879" s="501"/>
      <c r="CW879" s="501"/>
      <c r="CX879" s="501"/>
      <c r="CY879" s="501"/>
      <c r="CZ879" s="501"/>
      <c r="DA879" s="501"/>
      <c r="DB879" s="501"/>
      <c r="DC879" s="501"/>
      <c r="DD879" s="501"/>
      <c r="DE879" s="501"/>
      <c r="DF879" s="501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256" ht="15" customHeight="1">
      <c r="A880"/>
      <c r="B880" s="505"/>
      <c r="C880" s="510" t="s">
        <v>941</v>
      </c>
      <c r="D880" s="510"/>
      <c r="E880" s="510"/>
      <c r="F880" s="510"/>
      <c r="G880" s="510"/>
      <c r="H880" s="510"/>
      <c r="I880" s="510"/>
      <c r="J880" s="510"/>
      <c r="K880" s="510"/>
      <c r="L880" s="509">
        <f t="shared" si="93"/>
        <v>11</v>
      </c>
      <c r="M880" s="509"/>
      <c r="N880" s="509"/>
      <c r="O880" s="509"/>
      <c r="P880" s="509"/>
      <c r="Q880" s="509">
        <v>9</v>
      </c>
      <c r="R880" s="509"/>
      <c r="S880" s="509"/>
      <c r="T880" s="509">
        <v>2</v>
      </c>
      <c r="U880" s="509"/>
      <c r="V880" s="509"/>
      <c r="W880" s="509">
        <f t="shared" si="94"/>
        <v>230</v>
      </c>
      <c r="X880" s="509"/>
      <c r="Y880" s="509"/>
      <c r="Z880" s="509"/>
      <c r="AA880" s="509"/>
      <c r="AB880" s="509"/>
      <c r="AC880" s="509"/>
      <c r="AD880" s="509">
        <v>221</v>
      </c>
      <c r="AE880" s="509"/>
      <c r="AF880" s="509"/>
      <c r="AG880" s="509"/>
      <c r="AH880" s="509"/>
      <c r="AI880" s="509"/>
      <c r="AJ880" s="509">
        <v>9</v>
      </c>
      <c r="AK880" s="509"/>
      <c r="AL880" s="509"/>
      <c r="AM880" s="509"/>
      <c r="AN880" s="509">
        <f t="shared" si="95"/>
        <v>23</v>
      </c>
      <c r="AO880" s="509"/>
      <c r="AP880" s="509"/>
      <c r="AQ880" s="509"/>
      <c r="AR880" s="509">
        <v>7</v>
      </c>
      <c r="AS880" s="509"/>
      <c r="AT880" s="509"/>
      <c r="AU880" s="509">
        <v>16</v>
      </c>
      <c r="AV880" s="509"/>
      <c r="AW880" s="509"/>
      <c r="AX880" s="509">
        <v>2</v>
      </c>
      <c r="AY880" s="509"/>
      <c r="AZ880" s="509"/>
      <c r="BA880" s="509"/>
      <c r="BB880" s="509">
        <v>16425</v>
      </c>
      <c r="BC880" s="509"/>
      <c r="BD880" s="509"/>
      <c r="BE880" s="509"/>
      <c r="BF880" s="509"/>
      <c r="BG880" s="509"/>
      <c r="BH880" s="509"/>
      <c r="BI880" s="509"/>
      <c r="BJ880" s="509"/>
      <c r="BK880" s="509">
        <v>3712</v>
      </c>
      <c r="BL880" s="509"/>
      <c r="BM880" s="509"/>
      <c r="BN880" s="509"/>
      <c r="BO880" s="509"/>
      <c r="BP880" s="509"/>
      <c r="BQ880" s="509"/>
      <c r="BR880"/>
      <c r="BS880"/>
      <c r="BT880"/>
      <c r="BU880" s="332"/>
      <c r="BV880" s="332"/>
      <c r="BW880" s="501"/>
      <c r="BX880" s="501"/>
      <c r="BY880" s="501"/>
      <c r="BZ880" s="501"/>
      <c r="CA880" s="501"/>
      <c r="CB880" s="501"/>
      <c r="CC880" s="501"/>
      <c r="CD880" s="501"/>
      <c r="CE880" s="501"/>
      <c r="CF880" s="501"/>
      <c r="CG880" s="501"/>
      <c r="CH880" s="501"/>
      <c r="CI880" s="501"/>
      <c r="CJ880" s="501"/>
      <c r="CK880" s="501"/>
      <c r="CL880" s="501"/>
      <c r="CM880" s="501"/>
      <c r="CN880" s="501"/>
      <c r="CO880" s="501"/>
      <c r="CP880" s="501"/>
      <c r="CQ880" s="501"/>
      <c r="CR880" s="501"/>
      <c r="CS880" s="501"/>
      <c r="CT880" s="501"/>
      <c r="CU880" s="501"/>
      <c r="CV880" s="501"/>
      <c r="CW880" s="501"/>
      <c r="CX880" s="501"/>
      <c r="CY880" s="501"/>
      <c r="CZ880" s="501"/>
      <c r="DA880" s="501"/>
      <c r="DB880" s="501"/>
      <c r="DC880" s="501"/>
      <c r="DD880" s="501"/>
      <c r="DE880" s="501"/>
      <c r="DF880" s="501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1:256" ht="15" customHeight="1">
      <c r="A881"/>
      <c r="B881" s="505"/>
      <c r="C881" s="510" t="s">
        <v>942</v>
      </c>
      <c r="D881" s="510"/>
      <c r="E881" s="510"/>
      <c r="F881" s="510"/>
      <c r="G881" s="510"/>
      <c r="H881" s="510"/>
      <c r="I881" s="510"/>
      <c r="J881" s="510"/>
      <c r="K881" s="510"/>
      <c r="L881" s="509">
        <f t="shared" si="93"/>
        <v>1</v>
      </c>
      <c r="M881" s="509"/>
      <c r="N881" s="509"/>
      <c r="O881" s="509"/>
      <c r="P881" s="509"/>
      <c r="Q881" s="509">
        <v>1</v>
      </c>
      <c r="R881" s="509"/>
      <c r="S881" s="509"/>
      <c r="T881" s="509">
        <v>0</v>
      </c>
      <c r="U881" s="509"/>
      <c r="V881" s="509"/>
      <c r="W881" s="509">
        <f t="shared" si="94"/>
        <v>4</v>
      </c>
      <c r="X881" s="509"/>
      <c r="Y881" s="509"/>
      <c r="Z881" s="509"/>
      <c r="AA881" s="509"/>
      <c r="AB881" s="509"/>
      <c r="AC881" s="509"/>
      <c r="AD881" s="509">
        <v>4</v>
      </c>
      <c r="AE881" s="509"/>
      <c r="AF881" s="509"/>
      <c r="AG881" s="509"/>
      <c r="AH881" s="509"/>
      <c r="AI881" s="509"/>
      <c r="AJ881" s="509">
        <v>0</v>
      </c>
      <c r="AK881" s="509"/>
      <c r="AL881" s="509"/>
      <c r="AM881" s="509"/>
      <c r="AN881" s="509">
        <f t="shared" si="95"/>
        <v>1</v>
      </c>
      <c r="AO881" s="509"/>
      <c r="AP881" s="509"/>
      <c r="AQ881" s="509"/>
      <c r="AR881" s="509">
        <v>1</v>
      </c>
      <c r="AS881" s="509"/>
      <c r="AT881" s="509"/>
      <c r="AU881" s="509">
        <v>0</v>
      </c>
      <c r="AV881" s="509"/>
      <c r="AW881" s="509"/>
      <c r="AX881" s="509">
        <v>0</v>
      </c>
      <c r="AY881" s="509"/>
      <c r="AZ881" s="509"/>
      <c r="BA881" s="509"/>
      <c r="BB881" s="509">
        <v>2504</v>
      </c>
      <c r="BC881" s="509"/>
      <c r="BD881" s="509"/>
      <c r="BE881" s="509"/>
      <c r="BF881" s="509"/>
      <c r="BG881" s="509"/>
      <c r="BH881" s="509"/>
      <c r="BI881" s="509"/>
      <c r="BJ881" s="509"/>
      <c r="BK881" s="509">
        <v>533</v>
      </c>
      <c r="BL881" s="509"/>
      <c r="BM881" s="509"/>
      <c r="BN881" s="509"/>
      <c r="BO881" s="509"/>
      <c r="BP881" s="509"/>
      <c r="BQ881" s="509"/>
      <c r="BR881"/>
      <c r="BS881"/>
      <c r="BT881"/>
      <c r="BU881" s="332"/>
      <c r="BV881" s="332"/>
      <c r="BW881" s="501"/>
      <c r="BX881" s="501"/>
      <c r="BY881" s="501"/>
      <c r="BZ881" s="501"/>
      <c r="CA881" s="501"/>
      <c r="CB881" s="501"/>
      <c r="CC881" s="501"/>
      <c r="CD881" s="501"/>
      <c r="CE881" s="501"/>
      <c r="CF881" s="501"/>
      <c r="CG881" s="501"/>
      <c r="CH881" s="501"/>
      <c r="CI881" s="501"/>
      <c r="CJ881" s="501"/>
      <c r="CK881" s="501"/>
      <c r="CL881" s="501"/>
      <c r="CM881" s="501"/>
      <c r="CN881" s="501"/>
      <c r="CO881" s="501"/>
      <c r="CP881" s="501"/>
      <c r="CQ881" s="501"/>
      <c r="CR881" s="501"/>
      <c r="CS881" s="501"/>
      <c r="CT881" s="501"/>
      <c r="CU881" s="501"/>
      <c r="CV881" s="501"/>
      <c r="CW881" s="501"/>
      <c r="CX881" s="501"/>
      <c r="CY881" s="501"/>
      <c r="CZ881" s="501"/>
      <c r="DA881" s="501"/>
      <c r="DB881" s="501"/>
      <c r="DC881" s="501"/>
      <c r="DD881" s="501"/>
      <c r="DE881" s="501"/>
      <c r="DF881" s="50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1:256" ht="15" customHeight="1">
      <c r="A882"/>
      <c r="B882" s="505"/>
      <c r="C882" s="510" t="s">
        <v>943</v>
      </c>
      <c r="D882" s="510"/>
      <c r="E882" s="510"/>
      <c r="F882" s="510"/>
      <c r="G882" s="510"/>
      <c r="H882" s="510"/>
      <c r="I882" s="510"/>
      <c r="J882" s="510"/>
      <c r="K882" s="510"/>
      <c r="L882" s="509">
        <f t="shared" si="93"/>
        <v>2</v>
      </c>
      <c r="M882" s="509"/>
      <c r="N882" s="509"/>
      <c r="O882" s="509"/>
      <c r="P882" s="509"/>
      <c r="Q882" s="509">
        <v>2</v>
      </c>
      <c r="R882" s="509"/>
      <c r="S882" s="509"/>
      <c r="T882" s="509">
        <v>0</v>
      </c>
      <c r="U882" s="509"/>
      <c r="V882" s="509"/>
      <c r="W882" s="509">
        <f t="shared" si="94"/>
        <v>10</v>
      </c>
      <c r="X882" s="509"/>
      <c r="Y882" s="509"/>
      <c r="Z882" s="509"/>
      <c r="AA882" s="509"/>
      <c r="AB882" s="509"/>
      <c r="AC882" s="509"/>
      <c r="AD882" s="509">
        <v>10</v>
      </c>
      <c r="AE882" s="509"/>
      <c r="AF882" s="509"/>
      <c r="AG882" s="509"/>
      <c r="AH882" s="509"/>
      <c r="AI882" s="509"/>
      <c r="AJ882" s="509">
        <v>0</v>
      </c>
      <c r="AK882" s="509"/>
      <c r="AL882" s="509"/>
      <c r="AM882" s="509"/>
      <c r="AN882" s="509">
        <f t="shared" si="95"/>
        <v>2</v>
      </c>
      <c r="AO882" s="509"/>
      <c r="AP882" s="509"/>
      <c r="AQ882" s="509"/>
      <c r="AR882" s="509">
        <v>0</v>
      </c>
      <c r="AS882" s="509"/>
      <c r="AT882" s="509"/>
      <c r="AU882" s="509">
        <v>2</v>
      </c>
      <c r="AV882" s="509"/>
      <c r="AW882" s="509"/>
      <c r="AX882" s="509">
        <v>0</v>
      </c>
      <c r="AY882" s="509"/>
      <c r="AZ882" s="509"/>
      <c r="BA882" s="509"/>
      <c r="BB882" s="509">
        <v>2919</v>
      </c>
      <c r="BC882" s="509"/>
      <c r="BD882" s="509"/>
      <c r="BE882" s="509"/>
      <c r="BF882" s="509"/>
      <c r="BG882" s="509"/>
      <c r="BH882" s="509"/>
      <c r="BI882" s="509"/>
      <c r="BJ882" s="509"/>
      <c r="BK882" s="509">
        <v>365</v>
      </c>
      <c r="BL882" s="509"/>
      <c r="BM882" s="509"/>
      <c r="BN882" s="509"/>
      <c r="BO882" s="509"/>
      <c r="BP882" s="509"/>
      <c r="BQ882" s="509"/>
      <c r="BR882"/>
      <c r="BS882"/>
      <c r="BT882"/>
      <c r="BU882" s="332"/>
      <c r="BV882" s="332"/>
      <c r="BW882" s="501"/>
      <c r="BX882" s="501"/>
      <c r="BY882" s="501"/>
      <c r="BZ882" s="501"/>
      <c r="CA882" s="501"/>
      <c r="CB882" s="501"/>
      <c r="CC882" s="501"/>
      <c r="CD882" s="501"/>
      <c r="CE882" s="501"/>
      <c r="CF882" s="501"/>
      <c r="CG882" s="501"/>
      <c r="CH882" s="501"/>
      <c r="CI882" s="501"/>
      <c r="CJ882" s="501"/>
      <c r="CK882" s="501"/>
      <c r="CL882" s="501"/>
      <c r="CM882" s="501"/>
      <c r="CN882" s="501"/>
      <c r="CO882" s="501"/>
      <c r="CP882" s="501"/>
      <c r="CQ882" s="501"/>
      <c r="CR882" s="501"/>
      <c r="CS882" s="501"/>
      <c r="CT882" s="501"/>
      <c r="CU882" s="501"/>
      <c r="CV882" s="501"/>
      <c r="CW882" s="501"/>
      <c r="CX882" s="501"/>
      <c r="CY882" s="501"/>
      <c r="CZ882" s="501"/>
      <c r="DA882" s="501"/>
      <c r="DB882" s="501"/>
      <c r="DC882" s="501"/>
      <c r="DD882" s="501"/>
      <c r="DE882" s="501"/>
      <c r="DF882" s="501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1:256" ht="15" customHeight="1">
      <c r="A883"/>
      <c r="B883" s="505"/>
      <c r="C883" s="510" t="s">
        <v>944</v>
      </c>
      <c r="D883" s="510"/>
      <c r="E883" s="510"/>
      <c r="F883" s="510"/>
      <c r="G883" s="510"/>
      <c r="H883" s="510"/>
      <c r="I883" s="510"/>
      <c r="J883" s="510"/>
      <c r="K883" s="510"/>
      <c r="L883" s="509">
        <f t="shared" si="93"/>
        <v>13</v>
      </c>
      <c r="M883" s="509"/>
      <c r="N883" s="509"/>
      <c r="O883" s="509"/>
      <c r="P883" s="509"/>
      <c r="Q883" s="509">
        <v>9</v>
      </c>
      <c r="R883" s="509"/>
      <c r="S883" s="509"/>
      <c r="T883" s="509">
        <v>4</v>
      </c>
      <c r="U883" s="509"/>
      <c r="V883" s="509"/>
      <c r="W883" s="509">
        <f t="shared" si="94"/>
        <v>240</v>
      </c>
      <c r="X883" s="509"/>
      <c r="Y883" s="509"/>
      <c r="Z883" s="509"/>
      <c r="AA883" s="509"/>
      <c r="AB883" s="509"/>
      <c r="AC883" s="509"/>
      <c r="AD883" s="509">
        <v>225</v>
      </c>
      <c r="AE883" s="509"/>
      <c r="AF883" s="509"/>
      <c r="AG883" s="509"/>
      <c r="AH883" s="509"/>
      <c r="AI883" s="509"/>
      <c r="AJ883" s="509">
        <v>15</v>
      </c>
      <c r="AK883" s="509"/>
      <c r="AL883" s="509"/>
      <c r="AM883" s="509"/>
      <c r="AN883" s="509">
        <f t="shared" si="95"/>
        <v>22</v>
      </c>
      <c r="AO883" s="509"/>
      <c r="AP883" s="509"/>
      <c r="AQ883" s="509"/>
      <c r="AR883" s="509">
        <v>8</v>
      </c>
      <c r="AS883" s="509"/>
      <c r="AT883" s="509"/>
      <c r="AU883" s="509">
        <v>14</v>
      </c>
      <c r="AV883" s="509"/>
      <c r="AW883" s="509"/>
      <c r="AX883" s="509">
        <v>1</v>
      </c>
      <c r="AY883" s="509"/>
      <c r="AZ883" s="509"/>
      <c r="BA883" s="509"/>
      <c r="BB883" s="509">
        <v>22284</v>
      </c>
      <c r="BC883" s="509"/>
      <c r="BD883" s="509"/>
      <c r="BE883" s="509"/>
      <c r="BF883" s="509"/>
      <c r="BG883" s="509"/>
      <c r="BH883" s="509"/>
      <c r="BI883" s="509"/>
      <c r="BJ883" s="509"/>
      <c r="BK883" s="509">
        <v>3880</v>
      </c>
      <c r="BL883" s="509"/>
      <c r="BM883" s="509"/>
      <c r="BN883" s="509"/>
      <c r="BO883" s="509"/>
      <c r="BP883" s="509"/>
      <c r="BQ883" s="509"/>
      <c r="BR883"/>
      <c r="BS883"/>
      <c r="BT883"/>
      <c r="BU883" s="332"/>
      <c r="BV883" s="332"/>
      <c r="BW883" s="501"/>
      <c r="BX883" s="501"/>
      <c r="BY883" s="501"/>
      <c r="BZ883" s="501"/>
      <c r="CA883" s="501"/>
      <c r="CB883" s="501"/>
      <c r="CC883" s="501"/>
      <c r="CD883" s="501"/>
      <c r="CE883" s="501"/>
      <c r="CF883" s="501"/>
      <c r="CG883" s="501"/>
      <c r="CH883" s="501"/>
      <c r="CI883" s="501"/>
      <c r="CJ883" s="501"/>
      <c r="CK883" s="501"/>
      <c r="CL883" s="501"/>
      <c r="CM883" s="501"/>
      <c r="CN883" s="501"/>
      <c r="CO883" s="501"/>
      <c r="CP883" s="501"/>
      <c r="CQ883" s="501"/>
      <c r="CR883" s="501"/>
      <c r="CS883" s="501"/>
      <c r="CT883" s="501"/>
      <c r="CU883" s="501"/>
      <c r="CV883" s="501"/>
      <c r="CW883" s="501"/>
      <c r="CX883" s="501"/>
      <c r="CY883" s="501"/>
      <c r="CZ883" s="501"/>
      <c r="DA883" s="501"/>
      <c r="DB883" s="501"/>
      <c r="DC883" s="501"/>
      <c r="DD883" s="501"/>
      <c r="DE883" s="501"/>
      <c r="DF883" s="501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1:256" ht="15" customHeight="1">
      <c r="A884"/>
      <c r="B884" s="505"/>
      <c r="C884" s="508" t="s">
        <v>945</v>
      </c>
      <c r="D884" s="508"/>
      <c r="E884" s="508"/>
      <c r="F884" s="508"/>
      <c r="G884" s="508"/>
      <c r="H884" s="508"/>
      <c r="I884" s="508"/>
      <c r="J884" s="508"/>
      <c r="K884" s="508"/>
      <c r="L884" s="509">
        <f t="shared" si="93"/>
        <v>2</v>
      </c>
      <c r="M884" s="509"/>
      <c r="N884" s="509"/>
      <c r="O884" s="509"/>
      <c r="P884" s="509"/>
      <c r="Q884" s="509">
        <v>2</v>
      </c>
      <c r="R884" s="509"/>
      <c r="S884" s="509"/>
      <c r="T884" s="509">
        <v>0</v>
      </c>
      <c r="U884" s="509"/>
      <c r="V884" s="509"/>
      <c r="W884" s="509">
        <f t="shared" si="94"/>
        <v>9</v>
      </c>
      <c r="X884" s="509"/>
      <c r="Y884" s="509"/>
      <c r="Z884" s="509"/>
      <c r="AA884" s="509"/>
      <c r="AB884" s="509"/>
      <c r="AC884" s="509"/>
      <c r="AD884" s="509">
        <v>9</v>
      </c>
      <c r="AE884" s="509"/>
      <c r="AF884" s="509"/>
      <c r="AG884" s="509"/>
      <c r="AH884" s="509"/>
      <c r="AI884" s="509"/>
      <c r="AJ884" s="509">
        <v>0</v>
      </c>
      <c r="AK884" s="509"/>
      <c r="AL884" s="509"/>
      <c r="AM884" s="509"/>
      <c r="AN884" s="509">
        <f t="shared" si="95"/>
        <v>2</v>
      </c>
      <c r="AO884" s="509"/>
      <c r="AP884" s="509"/>
      <c r="AQ884" s="509"/>
      <c r="AR884" s="509">
        <v>0</v>
      </c>
      <c r="AS884" s="509"/>
      <c r="AT884" s="509"/>
      <c r="AU884" s="509">
        <v>2</v>
      </c>
      <c r="AV884" s="509"/>
      <c r="AW884" s="509"/>
      <c r="AX884" s="509">
        <v>0</v>
      </c>
      <c r="AY884" s="509"/>
      <c r="AZ884" s="509"/>
      <c r="BA884" s="509"/>
      <c r="BB884" s="509">
        <v>2814</v>
      </c>
      <c r="BC884" s="509"/>
      <c r="BD884" s="509"/>
      <c r="BE884" s="509"/>
      <c r="BF884" s="509"/>
      <c r="BG884" s="509"/>
      <c r="BH884" s="509"/>
      <c r="BI884" s="509"/>
      <c r="BJ884" s="509"/>
      <c r="BK884" s="509">
        <v>376</v>
      </c>
      <c r="BL884" s="509"/>
      <c r="BM884" s="509"/>
      <c r="BN884" s="509"/>
      <c r="BO884" s="509"/>
      <c r="BP884" s="509"/>
      <c r="BQ884" s="509"/>
      <c r="BR884"/>
      <c r="BS884"/>
      <c r="BT884"/>
      <c r="BU884" s="332"/>
      <c r="BV884" s="332"/>
      <c r="BW884" s="501"/>
      <c r="BX884" s="501"/>
      <c r="BY884" s="501"/>
      <c r="BZ884" s="501"/>
      <c r="CA884" s="501"/>
      <c r="CB884" s="501"/>
      <c r="CC884" s="501"/>
      <c r="CD884" s="501"/>
      <c r="CE884" s="501"/>
      <c r="CF884" s="501"/>
      <c r="CG884" s="501"/>
      <c r="CH884" s="501"/>
      <c r="CI884" s="501"/>
      <c r="CJ884" s="501"/>
      <c r="CK884" s="501"/>
      <c r="CL884" s="501"/>
      <c r="CM884" s="501"/>
      <c r="CN884" s="501"/>
      <c r="CO884" s="501"/>
      <c r="CP884" s="501"/>
      <c r="CQ884" s="501"/>
      <c r="CR884" s="501"/>
      <c r="CS884" s="501"/>
      <c r="CT884" s="501"/>
      <c r="CU884" s="501"/>
      <c r="CV884" s="501"/>
      <c r="CW884" s="501"/>
      <c r="CX884" s="501"/>
      <c r="CY884" s="501"/>
      <c r="CZ884" s="501"/>
      <c r="DA884" s="501"/>
      <c r="DB884" s="501"/>
      <c r="DC884" s="501"/>
      <c r="DD884" s="501"/>
      <c r="DE884" s="501"/>
      <c r="DF884" s="501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1:256" ht="15" customHeight="1">
      <c r="A885"/>
      <c r="B885" s="505"/>
      <c r="C885" s="511" t="s">
        <v>946</v>
      </c>
      <c r="D885" s="511"/>
      <c r="E885" s="511"/>
      <c r="F885" s="511"/>
      <c r="G885" s="511"/>
      <c r="H885" s="511"/>
      <c r="I885" s="511"/>
      <c r="J885" s="511"/>
      <c r="K885" s="511"/>
      <c r="L885" s="512">
        <f t="shared" si="93"/>
        <v>16</v>
      </c>
      <c r="M885" s="512"/>
      <c r="N885" s="512"/>
      <c r="O885" s="512"/>
      <c r="P885" s="512"/>
      <c r="Q885" s="512">
        <v>12</v>
      </c>
      <c r="R885" s="512"/>
      <c r="S885" s="512"/>
      <c r="T885" s="512">
        <v>4</v>
      </c>
      <c r="U885" s="512"/>
      <c r="V885" s="512"/>
      <c r="W885" s="512">
        <f t="shared" si="94"/>
        <v>364</v>
      </c>
      <c r="X885" s="512"/>
      <c r="Y885" s="512"/>
      <c r="Z885" s="512"/>
      <c r="AA885" s="512"/>
      <c r="AB885" s="512"/>
      <c r="AC885" s="512"/>
      <c r="AD885" s="512">
        <v>344</v>
      </c>
      <c r="AE885" s="512"/>
      <c r="AF885" s="512"/>
      <c r="AG885" s="512"/>
      <c r="AH885" s="512"/>
      <c r="AI885" s="512"/>
      <c r="AJ885" s="512">
        <v>20</v>
      </c>
      <c r="AK885" s="512"/>
      <c r="AL885" s="512"/>
      <c r="AM885" s="512"/>
      <c r="AN885" s="512">
        <f t="shared" si="95"/>
        <v>25</v>
      </c>
      <c r="AO885" s="512"/>
      <c r="AP885" s="512"/>
      <c r="AQ885" s="512"/>
      <c r="AR885" s="512">
        <v>9</v>
      </c>
      <c r="AS885" s="512"/>
      <c r="AT885" s="512"/>
      <c r="AU885" s="512">
        <v>16</v>
      </c>
      <c r="AV885" s="512"/>
      <c r="AW885" s="512"/>
      <c r="AX885" s="512">
        <v>2</v>
      </c>
      <c r="AY885" s="512"/>
      <c r="AZ885" s="512"/>
      <c r="BA885" s="512"/>
      <c r="BB885" s="512">
        <v>35891</v>
      </c>
      <c r="BC885" s="512"/>
      <c r="BD885" s="512"/>
      <c r="BE885" s="512"/>
      <c r="BF885" s="512"/>
      <c r="BG885" s="512"/>
      <c r="BH885" s="512"/>
      <c r="BI885" s="512"/>
      <c r="BJ885" s="512"/>
      <c r="BK885" s="512">
        <v>5154</v>
      </c>
      <c r="BL885" s="512"/>
      <c r="BM885" s="512"/>
      <c r="BN885" s="512"/>
      <c r="BO885" s="512"/>
      <c r="BP885" s="512"/>
      <c r="BQ885" s="512"/>
      <c r="BR885"/>
      <c r="BS885"/>
      <c r="BT885"/>
      <c r="BU885" s="332"/>
      <c r="BV885" s="332"/>
      <c r="BW885" s="501"/>
      <c r="BX885" s="501"/>
      <c r="BY885" s="501"/>
      <c r="BZ885" s="501"/>
      <c r="CA885" s="501"/>
      <c r="CB885" s="501"/>
      <c r="CC885" s="501"/>
      <c r="CD885" s="501"/>
      <c r="CE885" s="501"/>
      <c r="CF885" s="501"/>
      <c r="CG885" s="501"/>
      <c r="CH885" s="501"/>
      <c r="CI885" s="501"/>
      <c r="CJ885" s="501"/>
      <c r="CK885" s="501"/>
      <c r="CL885" s="501"/>
      <c r="CM885" s="501"/>
      <c r="CN885" s="501"/>
      <c r="CO885" s="501"/>
      <c r="CP885" s="501"/>
      <c r="CQ885" s="501"/>
      <c r="CR885" s="501"/>
      <c r="CS885" s="501"/>
      <c r="CT885" s="501"/>
      <c r="CU885" s="501"/>
      <c r="CV885" s="501"/>
      <c r="CW885" s="501"/>
      <c r="CX885" s="501"/>
      <c r="CY885" s="501"/>
      <c r="CZ885" s="501"/>
      <c r="DA885" s="501"/>
      <c r="DB885" s="501"/>
      <c r="DC885" s="501"/>
      <c r="DD885" s="501"/>
      <c r="DE885" s="501"/>
      <c r="DF885" s="501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1:256" ht="15" customHeight="1">
      <c r="A886"/>
      <c r="B886" s="513" t="s">
        <v>947</v>
      </c>
      <c r="C886" s="513"/>
      <c r="D886" s="513"/>
      <c r="E886" s="513"/>
      <c r="F886" s="513"/>
      <c r="G886" s="513"/>
      <c r="H886" s="513"/>
      <c r="I886" s="513"/>
      <c r="J886" s="513"/>
      <c r="K886" s="513"/>
      <c r="L886" s="514">
        <f>SUM(L887:P891)</f>
        <v>47</v>
      </c>
      <c r="M886" s="514"/>
      <c r="N886" s="514"/>
      <c r="O886" s="514"/>
      <c r="P886" s="514"/>
      <c r="Q886" s="514">
        <f>SUM(Q887:S891)</f>
        <v>36</v>
      </c>
      <c r="R886" s="514"/>
      <c r="S886" s="514"/>
      <c r="T886" s="514">
        <f>SUM(T887:V891)</f>
        <v>11</v>
      </c>
      <c r="U886" s="514"/>
      <c r="V886" s="514"/>
      <c r="W886" s="514">
        <f t="shared" si="94"/>
        <v>1226</v>
      </c>
      <c r="X886" s="514"/>
      <c r="Y886" s="514"/>
      <c r="Z886" s="514"/>
      <c r="AA886" s="514"/>
      <c r="AB886" s="514"/>
      <c r="AC886" s="514"/>
      <c r="AD886" s="514">
        <f>SUM(AD887:AG891)</f>
        <v>1182</v>
      </c>
      <c r="AE886" s="514"/>
      <c r="AF886" s="514"/>
      <c r="AG886" s="514"/>
      <c r="AH886" s="514"/>
      <c r="AI886" s="514"/>
      <c r="AJ886" s="514">
        <f>SUM(AJ887:AM891)</f>
        <v>44</v>
      </c>
      <c r="AK886" s="514"/>
      <c r="AL886" s="514"/>
      <c r="AM886" s="514"/>
      <c r="AN886" s="514">
        <f>SUM(AN887:AQ891)</f>
        <v>113</v>
      </c>
      <c r="AO886" s="514"/>
      <c r="AP886" s="514"/>
      <c r="AQ886" s="514"/>
      <c r="AR886" s="514">
        <f>SUM(AR887:AT891)</f>
        <v>59</v>
      </c>
      <c r="AS886" s="514"/>
      <c r="AT886" s="514"/>
      <c r="AU886" s="514">
        <f>SUM(AU887:AW891)</f>
        <v>54</v>
      </c>
      <c r="AV886" s="514"/>
      <c r="AW886" s="514"/>
      <c r="AX886" s="514">
        <f>SUM(AX887:BA891)</f>
        <v>12</v>
      </c>
      <c r="AY886" s="514"/>
      <c r="AZ886" s="514"/>
      <c r="BA886" s="514"/>
      <c r="BB886" s="514">
        <f>SUM(BB887:BH891)</f>
        <v>174088</v>
      </c>
      <c r="BC886" s="514"/>
      <c r="BD886" s="514"/>
      <c r="BE886" s="514"/>
      <c r="BF886" s="514"/>
      <c r="BG886" s="514"/>
      <c r="BH886" s="514"/>
      <c r="BI886" s="514"/>
      <c r="BJ886" s="514"/>
      <c r="BK886" s="514">
        <f>SUM(BK887:BP891)</f>
        <v>22760</v>
      </c>
      <c r="BL886" s="514"/>
      <c r="BM886" s="514"/>
      <c r="BN886" s="514"/>
      <c r="BO886" s="514"/>
      <c r="BP886" s="514"/>
      <c r="BQ886" s="514"/>
      <c r="BR886"/>
      <c r="BS886"/>
      <c r="BT886"/>
      <c r="BU886" s="332"/>
      <c r="BV886" s="332"/>
      <c r="BW886" s="501"/>
      <c r="BX886" s="501"/>
      <c r="BY886" s="501"/>
      <c r="BZ886" s="501"/>
      <c r="CA886" s="501"/>
      <c r="CB886" s="501"/>
      <c r="CC886" s="501"/>
      <c r="CD886" s="501"/>
      <c r="CE886" s="501"/>
      <c r="CF886" s="501"/>
      <c r="CG886" s="501"/>
      <c r="CH886" s="501"/>
      <c r="CI886" s="501"/>
      <c r="CJ886" s="501"/>
      <c r="CK886" s="501"/>
      <c r="CL886" s="501"/>
      <c r="CM886" s="501"/>
      <c r="CN886" s="501"/>
      <c r="CO886" s="501"/>
      <c r="CP886" s="501"/>
      <c r="CQ886" s="501"/>
      <c r="CR886" s="501"/>
      <c r="CS886" s="501"/>
      <c r="CT886" s="501"/>
      <c r="CU886" s="501"/>
      <c r="CV886" s="501"/>
      <c r="CW886" s="501"/>
      <c r="CX886" s="501"/>
      <c r="CY886" s="501"/>
      <c r="CZ886" s="501"/>
      <c r="DA886" s="501"/>
      <c r="DB886" s="501"/>
      <c r="DC886" s="501"/>
      <c r="DD886" s="501"/>
      <c r="DE886" s="501"/>
      <c r="DF886" s="501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1:256" ht="15" customHeight="1">
      <c r="A887"/>
      <c r="B887" s="505"/>
      <c r="C887" s="506" t="s">
        <v>948</v>
      </c>
      <c r="D887" s="506"/>
      <c r="E887" s="506"/>
      <c r="F887" s="506"/>
      <c r="G887" s="506"/>
      <c r="H887" s="506"/>
      <c r="I887" s="506"/>
      <c r="J887" s="506"/>
      <c r="K887" s="506"/>
      <c r="L887" s="507">
        <f aca="true" t="shared" si="96" ref="L887:L891">SUM(Q887:V887)</f>
        <v>20</v>
      </c>
      <c r="M887" s="507"/>
      <c r="N887" s="507"/>
      <c r="O887" s="507"/>
      <c r="P887" s="507"/>
      <c r="Q887" s="507">
        <v>17</v>
      </c>
      <c r="R887" s="507"/>
      <c r="S887" s="507"/>
      <c r="T887" s="507">
        <v>3</v>
      </c>
      <c r="U887" s="507"/>
      <c r="V887" s="507"/>
      <c r="W887" s="507">
        <f t="shared" si="94"/>
        <v>631</v>
      </c>
      <c r="X887" s="507"/>
      <c r="Y887" s="507"/>
      <c r="Z887" s="507"/>
      <c r="AA887" s="507"/>
      <c r="AB887" s="507"/>
      <c r="AC887" s="507"/>
      <c r="AD887" s="507">
        <v>612</v>
      </c>
      <c r="AE887" s="507"/>
      <c r="AF887" s="507"/>
      <c r="AG887" s="507"/>
      <c r="AH887" s="507"/>
      <c r="AI887" s="507"/>
      <c r="AJ887" s="507">
        <v>19</v>
      </c>
      <c r="AK887" s="507"/>
      <c r="AL887" s="507"/>
      <c r="AM887" s="507"/>
      <c r="AN887" s="507">
        <f aca="true" t="shared" si="97" ref="AN887:AN891">SUM(AR887:AW887)</f>
        <v>48</v>
      </c>
      <c r="AO887" s="507"/>
      <c r="AP887" s="507"/>
      <c r="AQ887" s="507"/>
      <c r="AR887" s="507">
        <v>28</v>
      </c>
      <c r="AS887" s="507"/>
      <c r="AT887" s="507"/>
      <c r="AU887" s="507">
        <v>20</v>
      </c>
      <c r="AV887" s="507"/>
      <c r="AW887" s="507"/>
      <c r="AX887" s="507">
        <v>3</v>
      </c>
      <c r="AY887" s="507"/>
      <c r="AZ887" s="507"/>
      <c r="BA887" s="507"/>
      <c r="BB887" s="507">
        <v>39453</v>
      </c>
      <c r="BC887" s="507"/>
      <c r="BD887" s="507"/>
      <c r="BE887" s="507"/>
      <c r="BF887" s="507"/>
      <c r="BG887" s="507"/>
      <c r="BH887" s="507"/>
      <c r="BI887" s="507"/>
      <c r="BJ887" s="507"/>
      <c r="BK887" s="507">
        <v>6719</v>
      </c>
      <c r="BL887" s="507"/>
      <c r="BM887" s="507"/>
      <c r="BN887" s="507"/>
      <c r="BO887" s="507"/>
      <c r="BP887" s="507"/>
      <c r="BQ887" s="507"/>
      <c r="BR887"/>
      <c r="BS887"/>
      <c r="BT887"/>
      <c r="BU887" s="332"/>
      <c r="BV887" s="332"/>
      <c r="BW887" s="501"/>
      <c r="BX887" s="501"/>
      <c r="BY887" s="501"/>
      <c r="BZ887" s="501"/>
      <c r="CA887" s="501"/>
      <c r="CB887" s="501"/>
      <c r="CC887" s="501"/>
      <c r="CD887" s="501"/>
      <c r="CE887" s="501"/>
      <c r="CF887" s="501"/>
      <c r="CG887" s="501"/>
      <c r="CH887" s="501"/>
      <c r="CI887" s="501"/>
      <c r="CJ887" s="501"/>
      <c r="CK887" s="501"/>
      <c r="CL887" s="501"/>
      <c r="CM887" s="515"/>
      <c r="CN887" s="515"/>
      <c r="CO887" s="515"/>
      <c r="CP887" s="515"/>
      <c r="CQ887" s="515"/>
      <c r="CR887" s="515"/>
      <c r="CS887" s="515"/>
      <c r="CT887" s="515"/>
      <c r="CU887" s="515"/>
      <c r="CV887" s="515"/>
      <c r="CW887" s="515"/>
      <c r="CX887" s="515"/>
      <c r="CY887" s="515"/>
      <c r="CZ887" s="515"/>
      <c r="DA887" s="515"/>
      <c r="DB887" s="515"/>
      <c r="DC887" s="515"/>
      <c r="DD887" s="515"/>
      <c r="DE887" s="515"/>
      <c r="DF887" s="515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1:256" ht="15" customHeight="1">
      <c r="A888"/>
      <c r="B888" s="505"/>
      <c r="C888" s="510" t="s">
        <v>949</v>
      </c>
      <c r="D888" s="510"/>
      <c r="E888" s="510"/>
      <c r="F888" s="510"/>
      <c r="G888" s="510"/>
      <c r="H888" s="510"/>
      <c r="I888" s="510"/>
      <c r="J888" s="510"/>
      <c r="K888" s="510"/>
      <c r="L888" s="509">
        <f t="shared" si="96"/>
        <v>4</v>
      </c>
      <c r="M888" s="509"/>
      <c r="N888" s="509"/>
      <c r="O888" s="509"/>
      <c r="P888" s="509"/>
      <c r="Q888" s="509">
        <v>3</v>
      </c>
      <c r="R888" s="509"/>
      <c r="S888" s="509"/>
      <c r="T888" s="509">
        <v>1</v>
      </c>
      <c r="U888" s="509"/>
      <c r="V888" s="509"/>
      <c r="W888" s="509">
        <f t="shared" si="94"/>
        <v>97</v>
      </c>
      <c r="X888" s="509"/>
      <c r="Y888" s="509"/>
      <c r="Z888" s="509"/>
      <c r="AA888" s="509"/>
      <c r="AB888" s="509"/>
      <c r="AC888" s="509"/>
      <c r="AD888" s="509">
        <v>94</v>
      </c>
      <c r="AE888" s="509"/>
      <c r="AF888" s="509"/>
      <c r="AG888" s="509"/>
      <c r="AH888" s="509"/>
      <c r="AI888" s="509"/>
      <c r="AJ888" s="509">
        <v>3</v>
      </c>
      <c r="AK888" s="509"/>
      <c r="AL888" s="509"/>
      <c r="AM888" s="509"/>
      <c r="AN888" s="509">
        <f t="shared" si="97"/>
        <v>12</v>
      </c>
      <c r="AO888" s="509"/>
      <c r="AP888" s="509"/>
      <c r="AQ888" s="509"/>
      <c r="AR888" s="509">
        <v>5</v>
      </c>
      <c r="AS888" s="509"/>
      <c r="AT888" s="509"/>
      <c r="AU888" s="509">
        <v>7</v>
      </c>
      <c r="AV888" s="509"/>
      <c r="AW888" s="509"/>
      <c r="AX888" s="509">
        <v>1</v>
      </c>
      <c r="AY888" s="509"/>
      <c r="AZ888" s="509"/>
      <c r="BA888" s="509"/>
      <c r="BB888" s="509">
        <v>30736</v>
      </c>
      <c r="BC888" s="509"/>
      <c r="BD888" s="509"/>
      <c r="BE888" s="509"/>
      <c r="BF888" s="509"/>
      <c r="BG888" s="509"/>
      <c r="BH888" s="509"/>
      <c r="BI888" s="509"/>
      <c r="BJ888" s="509"/>
      <c r="BK888" s="509">
        <v>3333</v>
      </c>
      <c r="BL888" s="509"/>
      <c r="BM888" s="509"/>
      <c r="BN888" s="509"/>
      <c r="BO888" s="509"/>
      <c r="BP888" s="509"/>
      <c r="BQ888" s="509"/>
      <c r="BR888"/>
      <c r="BS888"/>
      <c r="BT888"/>
      <c r="BU888" s="516"/>
      <c r="BV888" s="516"/>
      <c r="BW888" s="517"/>
      <c r="BX888" s="517"/>
      <c r="BY888" s="517"/>
      <c r="BZ888" s="517"/>
      <c r="CA888" s="517"/>
      <c r="CB888" s="517"/>
      <c r="CC888" s="517"/>
      <c r="CD888" s="517"/>
      <c r="CE888" s="517"/>
      <c r="CF888" s="517"/>
      <c r="CG888" s="517"/>
      <c r="CH888" s="517"/>
      <c r="CI888" s="517"/>
      <c r="CJ888" s="517"/>
      <c r="CK888" s="517"/>
      <c r="CL888" s="517"/>
      <c r="CM888" s="517"/>
      <c r="CN888" s="517"/>
      <c r="CO888" s="517"/>
      <c r="CP888" s="517"/>
      <c r="CQ888" s="517"/>
      <c r="CR888" s="517"/>
      <c r="CS888" s="518"/>
      <c r="CT888" s="517"/>
      <c r="CU888" s="517"/>
      <c r="CV888" s="517"/>
      <c r="CW888" s="517"/>
      <c r="CX888" s="517"/>
      <c r="CY888" s="517"/>
      <c r="CZ888" s="517"/>
      <c r="DA888" s="517"/>
      <c r="DB888" s="517"/>
      <c r="DC888" s="517"/>
      <c r="DD888" s="517"/>
      <c r="DE888" s="517"/>
      <c r="DF888" s="517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1:256" ht="15" customHeight="1">
      <c r="A889"/>
      <c r="B889" s="505"/>
      <c r="C889" s="510" t="s">
        <v>950</v>
      </c>
      <c r="D889" s="510"/>
      <c r="E889" s="510"/>
      <c r="F889" s="510"/>
      <c r="G889" s="510"/>
      <c r="H889" s="510"/>
      <c r="I889" s="510"/>
      <c r="J889" s="510"/>
      <c r="K889" s="510"/>
      <c r="L889" s="509">
        <f t="shared" si="96"/>
        <v>6</v>
      </c>
      <c r="M889" s="509"/>
      <c r="N889" s="509"/>
      <c r="O889" s="509"/>
      <c r="P889" s="509"/>
      <c r="Q889" s="509">
        <v>4</v>
      </c>
      <c r="R889" s="509"/>
      <c r="S889" s="509"/>
      <c r="T889" s="509">
        <v>2</v>
      </c>
      <c r="U889" s="509"/>
      <c r="V889" s="509"/>
      <c r="W889" s="509">
        <f t="shared" si="94"/>
        <v>116</v>
      </c>
      <c r="X889" s="509"/>
      <c r="Y889" s="509"/>
      <c r="Z889" s="509"/>
      <c r="AA889" s="509"/>
      <c r="AB889" s="509"/>
      <c r="AC889" s="509"/>
      <c r="AD889" s="509">
        <v>107</v>
      </c>
      <c r="AE889" s="509"/>
      <c r="AF889" s="509"/>
      <c r="AG889" s="509"/>
      <c r="AH889" s="509"/>
      <c r="AI889" s="509"/>
      <c r="AJ889" s="509">
        <v>9</v>
      </c>
      <c r="AK889" s="509"/>
      <c r="AL889" s="509"/>
      <c r="AM889" s="509"/>
      <c r="AN889" s="509">
        <f t="shared" si="97"/>
        <v>14</v>
      </c>
      <c r="AO889" s="509"/>
      <c r="AP889" s="509"/>
      <c r="AQ889" s="509"/>
      <c r="AR889" s="509">
        <v>7</v>
      </c>
      <c r="AS889" s="509"/>
      <c r="AT889" s="509"/>
      <c r="AU889" s="509">
        <v>7</v>
      </c>
      <c r="AV889" s="509"/>
      <c r="AW889" s="509"/>
      <c r="AX889" s="509">
        <v>2</v>
      </c>
      <c r="AY889" s="509"/>
      <c r="AZ889" s="509"/>
      <c r="BA889" s="509"/>
      <c r="BB889" s="509">
        <v>23079</v>
      </c>
      <c r="BC889" s="509"/>
      <c r="BD889" s="509"/>
      <c r="BE889" s="509"/>
      <c r="BF889" s="509"/>
      <c r="BG889" s="509"/>
      <c r="BH889" s="509"/>
      <c r="BI889" s="509"/>
      <c r="BJ889" s="509"/>
      <c r="BK889" s="509">
        <v>3210</v>
      </c>
      <c r="BL889" s="509"/>
      <c r="BM889" s="509"/>
      <c r="BN889" s="509"/>
      <c r="BO889" s="509"/>
      <c r="BP889" s="509"/>
      <c r="BQ889" s="50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1:256" ht="15" customHeight="1">
      <c r="A890"/>
      <c r="B890" s="505"/>
      <c r="C890" s="510" t="s">
        <v>951</v>
      </c>
      <c r="D890" s="510"/>
      <c r="E890" s="510"/>
      <c r="F890" s="510"/>
      <c r="G890" s="510"/>
      <c r="H890" s="510"/>
      <c r="I890" s="510"/>
      <c r="J890" s="510"/>
      <c r="K890" s="510"/>
      <c r="L890" s="509">
        <f t="shared" si="96"/>
        <v>8</v>
      </c>
      <c r="M890" s="509"/>
      <c r="N890" s="509"/>
      <c r="O890" s="509"/>
      <c r="P890" s="509"/>
      <c r="Q890" s="509">
        <v>6</v>
      </c>
      <c r="R890" s="509"/>
      <c r="S890" s="509"/>
      <c r="T890" s="509">
        <v>2</v>
      </c>
      <c r="U890" s="509"/>
      <c r="V890" s="509"/>
      <c r="W890" s="509">
        <f t="shared" si="94"/>
        <v>209</v>
      </c>
      <c r="X890" s="509"/>
      <c r="Y890" s="509"/>
      <c r="Z890" s="509"/>
      <c r="AA890" s="509"/>
      <c r="AB890" s="509"/>
      <c r="AC890" s="509"/>
      <c r="AD890" s="509">
        <v>202</v>
      </c>
      <c r="AE890" s="509"/>
      <c r="AF890" s="509"/>
      <c r="AG890" s="509"/>
      <c r="AH890" s="509"/>
      <c r="AI890" s="509"/>
      <c r="AJ890" s="509">
        <v>7</v>
      </c>
      <c r="AK890" s="509"/>
      <c r="AL890" s="509"/>
      <c r="AM890" s="509"/>
      <c r="AN890" s="509">
        <f t="shared" si="97"/>
        <v>18</v>
      </c>
      <c r="AO890" s="509"/>
      <c r="AP890" s="509"/>
      <c r="AQ890" s="509"/>
      <c r="AR890" s="509">
        <v>8</v>
      </c>
      <c r="AS890" s="509"/>
      <c r="AT890" s="509"/>
      <c r="AU890" s="509">
        <v>10</v>
      </c>
      <c r="AV890" s="509"/>
      <c r="AW890" s="509"/>
      <c r="AX890" s="509">
        <v>3</v>
      </c>
      <c r="AY890" s="509"/>
      <c r="AZ890" s="509"/>
      <c r="BA890" s="509"/>
      <c r="BB890" s="509">
        <v>30736</v>
      </c>
      <c r="BC890" s="509"/>
      <c r="BD890" s="509"/>
      <c r="BE890" s="509"/>
      <c r="BF890" s="509"/>
      <c r="BG890" s="509"/>
      <c r="BH890" s="509"/>
      <c r="BI890" s="509"/>
      <c r="BJ890" s="509"/>
      <c r="BK890" s="509">
        <v>4862</v>
      </c>
      <c r="BL890" s="509"/>
      <c r="BM890" s="509"/>
      <c r="BN890" s="509"/>
      <c r="BO890" s="509"/>
      <c r="BP890" s="509"/>
      <c r="BQ890" s="509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1:256" ht="15" customHeight="1">
      <c r="A891"/>
      <c r="B891" s="505"/>
      <c r="C891" s="519" t="s">
        <v>952</v>
      </c>
      <c r="D891" s="519"/>
      <c r="E891" s="519"/>
      <c r="F891" s="519"/>
      <c r="G891" s="519"/>
      <c r="H891" s="519"/>
      <c r="I891" s="519"/>
      <c r="J891" s="519"/>
      <c r="K891" s="519"/>
      <c r="L891" s="520">
        <f t="shared" si="96"/>
        <v>9</v>
      </c>
      <c r="M891" s="520"/>
      <c r="N891" s="520"/>
      <c r="O891" s="520"/>
      <c r="P891" s="520"/>
      <c r="Q891" s="520">
        <v>6</v>
      </c>
      <c r="R891" s="520"/>
      <c r="S891" s="520"/>
      <c r="T891" s="520">
        <v>3</v>
      </c>
      <c r="U891" s="520"/>
      <c r="V891" s="520"/>
      <c r="W891" s="520">
        <f t="shared" si="94"/>
        <v>173</v>
      </c>
      <c r="X891" s="520"/>
      <c r="Y891" s="520"/>
      <c r="Z891" s="520"/>
      <c r="AA891" s="520"/>
      <c r="AB891" s="520"/>
      <c r="AC891" s="520"/>
      <c r="AD891" s="520">
        <v>167</v>
      </c>
      <c r="AE891" s="520"/>
      <c r="AF891" s="520"/>
      <c r="AG891" s="520"/>
      <c r="AH891" s="520"/>
      <c r="AI891" s="520"/>
      <c r="AJ891" s="520">
        <v>6</v>
      </c>
      <c r="AK891" s="520"/>
      <c r="AL891" s="520"/>
      <c r="AM891" s="520"/>
      <c r="AN891" s="520">
        <f t="shared" si="97"/>
        <v>21</v>
      </c>
      <c r="AO891" s="520"/>
      <c r="AP891" s="520"/>
      <c r="AQ891" s="520"/>
      <c r="AR891" s="520">
        <v>11</v>
      </c>
      <c r="AS891" s="520"/>
      <c r="AT891" s="520"/>
      <c r="AU891" s="520">
        <v>10</v>
      </c>
      <c r="AV891" s="520"/>
      <c r="AW891" s="520"/>
      <c r="AX891" s="520">
        <v>3</v>
      </c>
      <c r="AY891" s="520"/>
      <c r="AZ891" s="520"/>
      <c r="BA891" s="520"/>
      <c r="BB891" s="520">
        <v>50084</v>
      </c>
      <c r="BC891" s="520"/>
      <c r="BD891" s="520"/>
      <c r="BE891" s="520"/>
      <c r="BF891" s="520"/>
      <c r="BG891" s="520"/>
      <c r="BH891" s="520"/>
      <c r="BI891" s="520"/>
      <c r="BJ891" s="520"/>
      <c r="BK891" s="520">
        <v>4636</v>
      </c>
      <c r="BL891" s="520"/>
      <c r="BM891" s="520"/>
      <c r="BN891" s="520"/>
      <c r="BO891" s="520"/>
      <c r="BP891" s="520"/>
      <c r="BQ891" s="520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1:256" ht="15" customHeight="1">
      <c r="A892"/>
      <c r="B892" s="521"/>
      <c r="C892"/>
      <c r="D892"/>
      <c r="E892"/>
      <c r="F892"/>
      <c r="G892"/>
      <c r="H892"/>
      <c r="I892"/>
      <c r="J892"/>
      <c r="K892"/>
      <c r="L892" s="517"/>
      <c r="M892" s="517"/>
      <c r="N892" s="517"/>
      <c r="O892" s="517"/>
      <c r="P892" s="517"/>
      <c r="Q892" s="517"/>
      <c r="R892" s="517"/>
      <c r="S892" s="517"/>
      <c r="T892" s="517"/>
      <c r="U892" s="517"/>
      <c r="V892" s="517"/>
      <c r="W892" s="517"/>
      <c r="X892" s="517"/>
      <c r="Y892" s="517"/>
      <c r="Z892" s="517"/>
      <c r="AA892" s="517"/>
      <c r="AB892" s="517"/>
      <c r="AC892" s="517"/>
      <c r="AD892" s="517"/>
      <c r="AE892" s="517"/>
      <c r="AF892" s="517"/>
      <c r="AG892" s="517"/>
      <c r="AH892" s="517"/>
      <c r="AI892" s="517"/>
      <c r="AJ892" s="517"/>
      <c r="AK892" s="517"/>
      <c r="AL892" s="517"/>
      <c r="AM892" s="517"/>
      <c r="AN892" s="517"/>
      <c r="AO892" s="517"/>
      <c r="AP892" s="517"/>
      <c r="AQ892" s="522" t="s">
        <v>953</v>
      </c>
      <c r="AR892" s="522"/>
      <c r="AS892" s="522"/>
      <c r="AT892" s="522"/>
      <c r="AU892" s="522"/>
      <c r="AV892" s="522"/>
      <c r="AW892" s="522"/>
      <c r="AX892" s="522"/>
      <c r="AY892" s="522"/>
      <c r="AZ892" s="522"/>
      <c r="BA892" s="522"/>
      <c r="BB892" s="522"/>
      <c r="BC892" s="522"/>
      <c r="BD892" s="522"/>
      <c r="BE892" s="522"/>
      <c r="BF892" s="522"/>
      <c r="BG892" s="522"/>
      <c r="BH892" s="522"/>
      <c r="BI892" s="522"/>
      <c r="BJ892" s="522"/>
      <c r="BK892" s="522"/>
      <c r="BL892" s="522"/>
      <c r="BM892" s="522"/>
      <c r="BN892" s="522"/>
      <c r="BO892" s="522"/>
      <c r="BP892" s="522"/>
      <c r="BQ892" s="52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4" spans="1:256" ht="15" customHeight="1">
      <c r="A894" s="151" t="s">
        <v>954</v>
      </c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8" t="s">
        <v>955</v>
      </c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:256" ht="3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8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1:256" ht="15" customHeight="1">
      <c r="A896"/>
      <c r="B896" s="5" t="s">
        <v>12</v>
      </c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 t="s">
        <v>908</v>
      </c>
      <c r="U896" s="5"/>
      <c r="V896" s="5"/>
      <c r="W896" s="5"/>
      <c r="X896" s="5"/>
      <c r="Y896" s="5"/>
      <c r="Z896" s="5"/>
      <c r="AA896" s="5"/>
      <c r="AB896" s="5"/>
      <c r="AC896" s="5" t="s">
        <v>924</v>
      </c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 t="s">
        <v>910</v>
      </c>
      <c r="AY896" s="5"/>
      <c r="AZ896" s="5"/>
      <c r="BA896" s="5"/>
      <c r="BB896" s="5"/>
      <c r="BC896" s="5"/>
      <c r="BD896" s="5"/>
      <c r="BE896" s="5"/>
      <c r="BF896" s="5"/>
      <c r="BG896" s="5"/>
      <c r="BH896" s="5" t="s">
        <v>276</v>
      </c>
      <c r="BI896" s="5"/>
      <c r="BJ896" s="5"/>
      <c r="BK896" s="5"/>
      <c r="BL896" s="5"/>
      <c r="BM896" s="5"/>
      <c r="BN896" s="5"/>
      <c r="BO896" s="5"/>
      <c r="BP896" s="5"/>
      <c r="BQ896" s="5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1:256" ht="15" customHeight="1">
      <c r="A897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 t="s">
        <v>61</v>
      </c>
      <c r="AD897" s="5"/>
      <c r="AE897" s="5"/>
      <c r="AF897" s="5"/>
      <c r="AG897" s="5"/>
      <c r="AH897" s="5"/>
      <c r="AI897" s="5"/>
      <c r="AJ897" s="5" t="s">
        <v>62</v>
      </c>
      <c r="AK897" s="5"/>
      <c r="AL897" s="5"/>
      <c r="AM897" s="5"/>
      <c r="AN897" s="5"/>
      <c r="AO897" s="5"/>
      <c r="AP897" s="5"/>
      <c r="AQ897" s="5" t="s">
        <v>63</v>
      </c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1:256" ht="15" customHeight="1">
      <c r="A898"/>
      <c r="B898" s="98" t="s">
        <v>956</v>
      </c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5">
        <v>18</v>
      </c>
      <c r="U898" s="5"/>
      <c r="V898" s="5"/>
      <c r="W898" s="5"/>
      <c r="X898" s="5"/>
      <c r="Y898" s="5"/>
      <c r="Z898" s="5"/>
      <c r="AA898" s="5"/>
      <c r="AB898" s="5"/>
      <c r="AC898" s="5">
        <v>705</v>
      </c>
      <c r="AD898" s="5"/>
      <c r="AE898" s="5"/>
      <c r="AF898" s="5"/>
      <c r="AG898" s="5"/>
      <c r="AH898" s="5"/>
      <c r="AI898" s="5"/>
      <c r="AJ898" s="5">
        <v>346</v>
      </c>
      <c r="AK898" s="5"/>
      <c r="AL898" s="5"/>
      <c r="AM898" s="5"/>
      <c r="AN898" s="5"/>
      <c r="AO898" s="5"/>
      <c r="AP898" s="5"/>
      <c r="AQ898" s="5">
        <v>359</v>
      </c>
      <c r="AR898" s="5"/>
      <c r="AS898" s="5"/>
      <c r="AT898" s="5"/>
      <c r="AU898" s="5"/>
      <c r="AV898" s="5"/>
      <c r="AW898" s="5"/>
      <c r="AX898" s="5">
        <v>58</v>
      </c>
      <c r="AY898" s="5"/>
      <c r="AZ898" s="5"/>
      <c r="BA898" s="5"/>
      <c r="BB898" s="5"/>
      <c r="BC898" s="5"/>
      <c r="BD898" s="5"/>
      <c r="BE898" s="5"/>
      <c r="BF898" s="5"/>
      <c r="BG898" s="5"/>
      <c r="BH898" s="5">
        <v>7</v>
      </c>
      <c r="BI898" s="5"/>
      <c r="BJ898" s="5"/>
      <c r="BK898" s="5"/>
      <c r="BL898" s="5"/>
      <c r="BM898" s="5"/>
      <c r="BN898" s="5"/>
      <c r="BO898" s="5"/>
      <c r="BP898" s="5"/>
      <c r="BQ898" s="5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1:256" ht="15" customHeight="1">
      <c r="A899"/>
      <c r="B899" s="523"/>
      <c r="C899" s="523"/>
      <c r="D899" s="523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 s="121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 s="52" t="s">
        <v>957</v>
      </c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1:256" ht="15" customHeight="1">
      <c r="A900" s="4" t="s">
        <v>958</v>
      </c>
      <c r="B900" s="523"/>
      <c r="C900" s="523"/>
      <c r="D900" s="523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 s="8" t="s">
        <v>730</v>
      </c>
      <c r="BJ900" s="8"/>
      <c r="BK900" s="8"/>
      <c r="BL900" s="8"/>
      <c r="BM900" s="8"/>
      <c r="BN900" s="8"/>
      <c r="BO900" s="8"/>
      <c r="BP900" s="8"/>
      <c r="BQ900" s="8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1:256" ht="3.75" customHeight="1">
      <c r="A901"/>
      <c r="B901" s="523"/>
      <c r="C901" s="523"/>
      <c r="D901" s="523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 s="52"/>
      <c r="BJ901" s="52"/>
      <c r="BK901" s="52"/>
      <c r="BL901" s="52"/>
      <c r="BM901" s="52"/>
      <c r="BN901" s="52"/>
      <c r="BO901" s="52"/>
      <c r="BP901" s="52"/>
      <c r="BQ901" s="52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1:256" ht="15" customHeight="1">
      <c r="A902"/>
      <c r="B902" s="5" t="s">
        <v>12</v>
      </c>
      <c r="C902" s="5"/>
      <c r="D902" s="5"/>
      <c r="E902" s="5"/>
      <c r="F902" s="5"/>
      <c r="G902" s="5"/>
      <c r="H902" s="5"/>
      <c r="I902" s="5"/>
      <c r="J902" s="5"/>
      <c r="K902" s="5"/>
      <c r="L902" s="5" t="s">
        <v>61</v>
      </c>
      <c r="M902" s="5"/>
      <c r="N902" s="5"/>
      <c r="O902" s="5"/>
      <c r="P902" s="5"/>
      <c r="Q902" s="5"/>
      <c r="R902" s="5"/>
      <c r="S902" s="5" t="s">
        <v>959</v>
      </c>
      <c r="T902" s="5"/>
      <c r="U902" s="5"/>
      <c r="V902" s="5"/>
      <c r="W902" s="5"/>
      <c r="X902" s="5"/>
      <c r="Y902" s="5"/>
      <c r="Z902" s="5" t="s">
        <v>960</v>
      </c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 t="s">
        <v>961</v>
      </c>
      <c r="AS902" s="5"/>
      <c r="AT902" s="5"/>
      <c r="AU902" s="5"/>
      <c r="AV902" s="5"/>
      <c r="AW902" s="5"/>
      <c r="AX902" s="5"/>
      <c r="AY902" s="5"/>
      <c r="AZ902" s="275" t="s">
        <v>962</v>
      </c>
      <c r="BA902" s="275"/>
      <c r="BB902" s="275"/>
      <c r="BC902" s="275"/>
      <c r="BD902" s="275"/>
      <c r="BE902" s="275"/>
      <c r="BF902" s="275"/>
      <c r="BG902" s="275"/>
      <c r="BH902" s="275"/>
      <c r="BI902" s="5" t="s">
        <v>31</v>
      </c>
      <c r="BJ902" s="5"/>
      <c r="BK902" s="5"/>
      <c r="BL902" s="5"/>
      <c r="BM902" s="5"/>
      <c r="BN902" s="5"/>
      <c r="BO902" s="5"/>
      <c r="BP902" s="5"/>
      <c r="BQ902" s="5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1:256" ht="15" customHeight="1">
      <c r="A903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 t="s">
        <v>128</v>
      </c>
      <c r="AA903" s="5"/>
      <c r="AB903" s="5"/>
      <c r="AC903" s="5"/>
      <c r="AD903" s="5"/>
      <c r="AE903" s="5"/>
      <c r="AF903" s="5" t="s">
        <v>62</v>
      </c>
      <c r="AG903" s="5"/>
      <c r="AH903" s="5"/>
      <c r="AI903" s="5"/>
      <c r="AJ903" s="5"/>
      <c r="AK903" s="5"/>
      <c r="AL903" s="5" t="s">
        <v>63</v>
      </c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275"/>
      <c r="BA903" s="275"/>
      <c r="BB903" s="275"/>
      <c r="BC903" s="275"/>
      <c r="BD903" s="275"/>
      <c r="BE903" s="275"/>
      <c r="BF903" s="275"/>
      <c r="BG903" s="275"/>
      <c r="BH903" s="275"/>
      <c r="BI903" s="5"/>
      <c r="BJ903" s="5"/>
      <c r="BK903" s="5"/>
      <c r="BL903" s="5"/>
      <c r="BM903" s="5"/>
      <c r="BN903" s="5"/>
      <c r="BO903" s="5"/>
      <c r="BP903" s="5"/>
      <c r="BQ903" s="5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1:256" ht="15" customHeight="1">
      <c r="A904"/>
      <c r="B904" s="5" t="s">
        <v>963</v>
      </c>
      <c r="C904" s="5"/>
      <c r="D904" s="5"/>
      <c r="E904" s="5"/>
      <c r="F904" s="5"/>
      <c r="G904" s="5"/>
      <c r="H904" s="5"/>
      <c r="I904" s="5"/>
      <c r="J904" s="5"/>
      <c r="K904" s="5"/>
      <c r="L904" s="5">
        <v>429</v>
      </c>
      <c r="M904" s="5"/>
      <c r="N904" s="5"/>
      <c r="O904" s="5"/>
      <c r="P904" s="5"/>
      <c r="Q904" s="5"/>
      <c r="R904" s="5"/>
      <c r="S904" s="5">
        <v>422</v>
      </c>
      <c r="T904" s="5"/>
      <c r="U904" s="5"/>
      <c r="V904" s="5"/>
      <c r="W904" s="5"/>
      <c r="X904" s="5"/>
      <c r="Y904" s="5"/>
      <c r="Z904" s="5">
        <v>3</v>
      </c>
      <c r="AA904" s="5"/>
      <c r="AB904" s="5"/>
      <c r="AC904" s="5"/>
      <c r="AD904" s="5"/>
      <c r="AE904" s="5"/>
      <c r="AF904" s="5">
        <v>3</v>
      </c>
      <c r="AG904" s="5"/>
      <c r="AH904" s="5"/>
      <c r="AI904" s="5"/>
      <c r="AJ904" s="5"/>
      <c r="AK904" s="5"/>
      <c r="AL904" s="5">
        <v>0</v>
      </c>
      <c r="AM904" s="5"/>
      <c r="AN904" s="5"/>
      <c r="AO904" s="5"/>
      <c r="AP904" s="5"/>
      <c r="AQ904" s="5"/>
      <c r="AR904" s="5">
        <v>0</v>
      </c>
      <c r="AS904" s="5"/>
      <c r="AT904" s="5"/>
      <c r="AU904" s="5"/>
      <c r="AV904" s="5"/>
      <c r="AW904" s="5"/>
      <c r="AX904" s="5"/>
      <c r="AY904" s="5"/>
      <c r="AZ904" s="5">
        <v>0</v>
      </c>
      <c r="BA904" s="5"/>
      <c r="BB904" s="5"/>
      <c r="BC904" s="5"/>
      <c r="BD904" s="5"/>
      <c r="BE904" s="5"/>
      <c r="BF904" s="5"/>
      <c r="BG904" s="5"/>
      <c r="BH904" s="5"/>
      <c r="BI904" s="5">
        <v>4</v>
      </c>
      <c r="BJ904" s="5"/>
      <c r="BK904" s="5"/>
      <c r="BL904" s="5"/>
      <c r="BM904" s="5"/>
      <c r="BN904" s="5"/>
      <c r="BO904" s="5"/>
      <c r="BP904" s="5"/>
      <c r="BQ904" s="5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1:256" ht="1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 s="52" t="s">
        <v>964</v>
      </c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1:256" ht="15" customHeight="1">
      <c r="A906" s="4" t="s">
        <v>965</v>
      </c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/>
      <c r="BI906"/>
      <c r="BJ906" s="31"/>
      <c r="BK906" s="31"/>
      <c r="BL906" s="31"/>
      <c r="BM906" s="31"/>
      <c r="BN906" s="31"/>
      <c r="BO906" s="31"/>
      <c r="BP906" s="31"/>
      <c r="BQ906" s="52" t="s">
        <v>730</v>
      </c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1:256" ht="3.75" customHeight="1">
      <c r="A907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/>
      <c r="BI907" s="31"/>
      <c r="BJ907" s="31"/>
      <c r="BK907" s="31"/>
      <c r="BL907" s="31"/>
      <c r="BM907" s="31"/>
      <c r="BN907" s="31"/>
      <c r="BO907" s="31"/>
      <c r="BP907" s="31"/>
      <c r="BQ907" s="31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1:256" ht="15" customHeight="1">
      <c r="A908"/>
      <c r="B908" s="5" t="s">
        <v>12</v>
      </c>
      <c r="C908" s="5"/>
      <c r="D908" s="5"/>
      <c r="E908" s="5"/>
      <c r="F908" s="5"/>
      <c r="G908" s="5"/>
      <c r="H908" s="5"/>
      <c r="I908" s="5"/>
      <c r="J908" s="5"/>
      <c r="K908" s="5"/>
      <c r="L908" s="5" t="s">
        <v>61</v>
      </c>
      <c r="M908" s="5"/>
      <c r="N908" s="5"/>
      <c r="O908" s="5"/>
      <c r="P908" s="5"/>
      <c r="Q908" s="5"/>
      <c r="R908" s="5"/>
      <c r="S908" s="5" t="s">
        <v>959</v>
      </c>
      <c r="T908" s="5"/>
      <c r="U908" s="5"/>
      <c r="V908" s="5"/>
      <c r="W908" s="5"/>
      <c r="X908" s="5"/>
      <c r="Y908" s="5"/>
      <c r="Z908" s="5" t="s">
        <v>960</v>
      </c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 t="s">
        <v>961</v>
      </c>
      <c r="AS908" s="5"/>
      <c r="AT908" s="5"/>
      <c r="AU908" s="5"/>
      <c r="AV908" s="5"/>
      <c r="AW908" s="5"/>
      <c r="AX908" s="5"/>
      <c r="AY908" s="5"/>
      <c r="AZ908" s="275" t="s">
        <v>962</v>
      </c>
      <c r="BA908" s="275"/>
      <c r="BB908" s="275"/>
      <c r="BC908" s="275"/>
      <c r="BD908" s="275"/>
      <c r="BE908" s="275"/>
      <c r="BF908" s="275"/>
      <c r="BG908" s="275"/>
      <c r="BH908" s="275"/>
      <c r="BI908" s="5" t="s">
        <v>31</v>
      </c>
      <c r="BJ908" s="5"/>
      <c r="BK908" s="5"/>
      <c r="BL908" s="5"/>
      <c r="BM908" s="5"/>
      <c r="BN908" s="5"/>
      <c r="BO908" s="5"/>
      <c r="BP908" s="5"/>
      <c r="BQ908" s="5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1:256" ht="15" customHeight="1">
      <c r="A909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 t="s">
        <v>128</v>
      </c>
      <c r="AA909" s="5"/>
      <c r="AB909" s="5"/>
      <c r="AC909" s="5"/>
      <c r="AD909" s="5"/>
      <c r="AE909" s="5"/>
      <c r="AF909" s="5" t="s">
        <v>62</v>
      </c>
      <c r="AG909" s="5"/>
      <c r="AH909" s="5"/>
      <c r="AI909" s="5"/>
      <c r="AJ909" s="5"/>
      <c r="AK909" s="5"/>
      <c r="AL909" s="5" t="s">
        <v>63</v>
      </c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275"/>
      <c r="BA909" s="275"/>
      <c r="BB909" s="275"/>
      <c r="BC909" s="275"/>
      <c r="BD909" s="275"/>
      <c r="BE909" s="275"/>
      <c r="BF909" s="275"/>
      <c r="BG909" s="275"/>
      <c r="BH909" s="275"/>
      <c r="BI909" s="5"/>
      <c r="BJ909" s="5"/>
      <c r="BK909" s="5"/>
      <c r="BL909" s="5"/>
      <c r="BM909" s="5"/>
      <c r="BN909" s="5"/>
      <c r="BO909" s="5"/>
      <c r="BP909" s="5"/>
      <c r="BQ909" s="5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</row>
    <row r="910" spans="1:256" ht="15" customHeight="1">
      <c r="A910"/>
      <c r="B910" s="5" t="s">
        <v>963</v>
      </c>
      <c r="C910" s="5"/>
      <c r="D910" s="5"/>
      <c r="E910" s="5"/>
      <c r="F910" s="5"/>
      <c r="G910" s="5"/>
      <c r="H910" s="5"/>
      <c r="I910" s="5"/>
      <c r="J910" s="5"/>
      <c r="K910" s="5"/>
      <c r="L910" s="5">
        <v>223</v>
      </c>
      <c r="M910" s="5"/>
      <c r="N910" s="5"/>
      <c r="O910" s="5"/>
      <c r="P910" s="5"/>
      <c r="Q910" s="5"/>
      <c r="R910" s="5"/>
      <c r="S910" s="5">
        <v>209</v>
      </c>
      <c r="T910" s="5"/>
      <c r="U910" s="5"/>
      <c r="V910" s="5"/>
      <c r="W910" s="5"/>
      <c r="X910" s="5"/>
      <c r="Y910" s="5"/>
      <c r="Z910" s="5">
        <v>3</v>
      </c>
      <c r="AA910" s="5"/>
      <c r="AB910" s="5"/>
      <c r="AC910" s="5"/>
      <c r="AD910" s="5"/>
      <c r="AE910" s="5"/>
      <c r="AF910" s="5">
        <v>1</v>
      </c>
      <c r="AG910" s="5"/>
      <c r="AH910" s="5"/>
      <c r="AI910" s="5"/>
      <c r="AJ910" s="5"/>
      <c r="AK910" s="5"/>
      <c r="AL910" s="5">
        <v>2</v>
      </c>
      <c r="AM910" s="5"/>
      <c r="AN910" s="5"/>
      <c r="AO910" s="5"/>
      <c r="AP910" s="5"/>
      <c r="AQ910" s="5"/>
      <c r="AR910" s="5">
        <v>0</v>
      </c>
      <c r="AS910" s="5"/>
      <c r="AT910" s="5"/>
      <c r="AU910" s="5"/>
      <c r="AV910" s="5"/>
      <c r="AW910" s="5"/>
      <c r="AX910" s="5"/>
      <c r="AY910" s="5"/>
      <c r="AZ910" s="5">
        <v>0</v>
      </c>
      <c r="BA910" s="5"/>
      <c r="BB910" s="5"/>
      <c r="BC910" s="5"/>
      <c r="BD910" s="5"/>
      <c r="BE910" s="5"/>
      <c r="BF910" s="5"/>
      <c r="BG910" s="5"/>
      <c r="BH910" s="5"/>
      <c r="BI910" s="5">
        <v>11</v>
      </c>
      <c r="BJ910" s="5"/>
      <c r="BK910" s="5"/>
      <c r="BL910" s="5"/>
      <c r="BM910" s="5"/>
      <c r="BN910" s="5"/>
      <c r="BO910" s="5"/>
      <c r="BP910" s="5"/>
      <c r="BQ910" s="5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</row>
    <row r="911" spans="1:256" ht="15" customHeight="1">
      <c r="A91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</row>
    <row r="912" spans="1:256" ht="15" customHeight="1">
      <c r="A912" s="4" t="s">
        <v>966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/>
      <c r="BI912"/>
      <c r="BJ912" s="31"/>
      <c r="BK912" s="31"/>
      <c r="BL912" s="31"/>
      <c r="BM912" s="31"/>
      <c r="BN912" s="31"/>
      <c r="BO912" s="31"/>
      <c r="BP912" s="31"/>
      <c r="BQ912" s="52" t="s">
        <v>730</v>
      </c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</row>
    <row r="913" spans="1:256" ht="3.75" customHeight="1">
      <c r="A913"/>
      <c r="B913" s="57"/>
      <c r="C913" s="57"/>
      <c r="D913" s="57"/>
      <c r="E913" s="57"/>
      <c r="F913" s="57"/>
      <c r="G913" s="57"/>
      <c r="H913" s="57"/>
      <c r="I913" s="524"/>
      <c r="J913" s="524"/>
      <c r="K913" s="524">
        <v>27.84</v>
      </c>
      <c r="L913" s="524"/>
      <c r="M913" s="524"/>
      <c r="N913" s="524"/>
      <c r="O913" s="524"/>
      <c r="P913" s="525"/>
      <c r="Q913" s="525"/>
      <c r="R913" s="525"/>
      <c r="S913" s="525">
        <v>16.53</v>
      </c>
      <c r="T913" s="525"/>
      <c r="U913" s="525"/>
      <c r="V913" s="525"/>
      <c r="W913" s="525"/>
      <c r="X913" s="525"/>
      <c r="Y913" s="525"/>
      <c r="Z913" s="525"/>
      <c r="AA913" s="525">
        <v>85.64</v>
      </c>
      <c r="AB913" s="525"/>
      <c r="AC913" s="525"/>
      <c r="AD913" s="525"/>
      <c r="AE913" s="525"/>
      <c r="AF913" s="525"/>
      <c r="AG913" s="525"/>
      <c r="AH913" s="525"/>
      <c r="AI913" s="525">
        <v>11.76</v>
      </c>
      <c r="AJ913" s="525"/>
      <c r="AK913" s="525"/>
      <c r="AL913" s="525"/>
      <c r="AM913" s="525"/>
      <c r="AN913" s="525"/>
      <c r="AO913" s="525"/>
      <c r="AP913" s="525"/>
      <c r="AQ913" s="525">
        <v>5.32</v>
      </c>
      <c r="AR913" s="525"/>
      <c r="AS913" s="525"/>
      <c r="AT913" s="525"/>
      <c r="AU913" s="525"/>
      <c r="AV913" s="525"/>
      <c r="AW913" s="525"/>
      <c r="AX913" s="525"/>
      <c r="AY913" s="525">
        <v>48.31</v>
      </c>
      <c r="AZ913" s="525"/>
      <c r="BA913" s="525"/>
      <c r="BB913" s="525"/>
      <c r="BC913" s="525"/>
      <c r="BD913" s="525"/>
      <c r="BE913" s="525"/>
      <c r="BF913" s="525"/>
      <c r="BG913" s="525">
        <v>195.4</v>
      </c>
      <c r="BH913" s="525"/>
      <c r="BI913" s="525"/>
      <c r="BJ913" s="525"/>
      <c r="BK913" s="525"/>
      <c r="BL913" s="525"/>
      <c r="BM913" s="525"/>
      <c r="BN913" s="525"/>
      <c r="BO913" s="525"/>
      <c r="BP913" s="525"/>
      <c r="BQ913" s="525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1:256" ht="15" customHeight="1">
      <c r="A914"/>
      <c r="B914" s="5" t="s">
        <v>12</v>
      </c>
      <c r="C914" s="5"/>
      <c r="D914" s="5"/>
      <c r="E914" s="5"/>
      <c r="F914" s="5"/>
      <c r="G914" s="5"/>
      <c r="H914" s="5"/>
      <c r="I914" s="526" t="s">
        <v>61</v>
      </c>
      <c r="J914" s="526"/>
      <c r="K914" s="526"/>
      <c r="L914" s="526"/>
      <c r="M914" s="526"/>
      <c r="N914" s="526" t="s">
        <v>967</v>
      </c>
      <c r="O914" s="526"/>
      <c r="P914" s="526"/>
      <c r="Q914" s="526"/>
      <c r="R914" s="526" t="s">
        <v>968</v>
      </c>
      <c r="S914" s="526"/>
      <c r="T914" s="526"/>
      <c r="U914" s="526"/>
      <c r="V914" s="526" t="s">
        <v>969</v>
      </c>
      <c r="W914" s="526"/>
      <c r="X914" s="526"/>
      <c r="Y914" s="526"/>
      <c r="Z914" s="526" t="s">
        <v>970</v>
      </c>
      <c r="AA914" s="526"/>
      <c r="AB914" s="526"/>
      <c r="AC914" s="526"/>
      <c r="AD914" s="380" t="s">
        <v>971</v>
      </c>
      <c r="AE914" s="380"/>
      <c r="AF914" s="380"/>
      <c r="AG914" s="380"/>
      <c r="AH914" s="380"/>
      <c r="AI914" s="380" t="s">
        <v>972</v>
      </c>
      <c r="AJ914" s="380"/>
      <c r="AK914" s="380"/>
      <c r="AL914" s="380"/>
      <c r="AM914" s="380"/>
      <c r="AN914" s="380" t="s">
        <v>973</v>
      </c>
      <c r="AO914" s="380"/>
      <c r="AP914" s="380"/>
      <c r="AQ914" s="380"/>
      <c r="AR914" s="380"/>
      <c r="AS914" s="380" t="s">
        <v>974</v>
      </c>
      <c r="AT914" s="380"/>
      <c r="AU914" s="380"/>
      <c r="AV914" s="380"/>
      <c r="AW914" s="380"/>
      <c r="AX914" s="380" t="s">
        <v>975</v>
      </c>
      <c r="AY914" s="380"/>
      <c r="AZ914" s="380"/>
      <c r="BA914" s="380"/>
      <c r="BB914" s="380"/>
      <c r="BC914" s="380" t="s">
        <v>976</v>
      </c>
      <c r="BD914" s="380"/>
      <c r="BE914" s="380"/>
      <c r="BF914" s="380"/>
      <c r="BG914" s="380"/>
      <c r="BH914" s="380" t="s">
        <v>977</v>
      </c>
      <c r="BI914" s="380"/>
      <c r="BJ914" s="380"/>
      <c r="BK914" s="380"/>
      <c r="BL914" s="380"/>
      <c r="BM914" s="380" t="s">
        <v>31</v>
      </c>
      <c r="BN914" s="380"/>
      <c r="BO914" s="380"/>
      <c r="BP914" s="380"/>
      <c r="BQ914" s="380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1:256" ht="15" customHeight="1">
      <c r="A915"/>
      <c r="B915" s="5"/>
      <c r="C915" s="5"/>
      <c r="D915" s="5"/>
      <c r="E915" s="5"/>
      <c r="F915" s="5"/>
      <c r="G915" s="5"/>
      <c r="H915" s="5"/>
      <c r="I915" s="526"/>
      <c r="J915" s="526"/>
      <c r="K915" s="526"/>
      <c r="L915" s="526"/>
      <c r="M915" s="526"/>
      <c r="N915" s="526"/>
      <c r="O915" s="526"/>
      <c r="P915" s="526"/>
      <c r="Q915" s="526"/>
      <c r="R915" s="526"/>
      <c r="S915" s="526"/>
      <c r="T915" s="526"/>
      <c r="U915" s="526"/>
      <c r="V915" s="526"/>
      <c r="W915" s="526"/>
      <c r="X915" s="526"/>
      <c r="Y915" s="526"/>
      <c r="Z915" s="526"/>
      <c r="AA915" s="526"/>
      <c r="AB915" s="526"/>
      <c r="AC915" s="526"/>
      <c r="AD915" s="380"/>
      <c r="AE915" s="380"/>
      <c r="AF915" s="380"/>
      <c r="AG915" s="380"/>
      <c r="AH915" s="380"/>
      <c r="AI915" s="380"/>
      <c r="AJ915" s="380"/>
      <c r="AK915" s="380"/>
      <c r="AL915" s="380"/>
      <c r="AM915" s="380"/>
      <c r="AN915" s="380"/>
      <c r="AO915" s="380"/>
      <c r="AP915" s="380"/>
      <c r="AQ915" s="380"/>
      <c r="AR915" s="380"/>
      <c r="AS915" s="380"/>
      <c r="AT915" s="380"/>
      <c r="AU915" s="380"/>
      <c r="AV915" s="380"/>
      <c r="AW915" s="380"/>
      <c r="AX915" s="380"/>
      <c r="AY915" s="380"/>
      <c r="AZ915" s="380"/>
      <c r="BA915" s="380"/>
      <c r="BB915" s="380"/>
      <c r="BC915" s="380"/>
      <c r="BD915" s="380"/>
      <c r="BE915" s="380"/>
      <c r="BF915" s="380"/>
      <c r="BG915" s="380"/>
      <c r="BH915" s="380"/>
      <c r="BI915" s="380"/>
      <c r="BJ915" s="380"/>
      <c r="BK915" s="380"/>
      <c r="BL915" s="380"/>
      <c r="BM915" s="380"/>
      <c r="BN915" s="380"/>
      <c r="BO915" s="380"/>
      <c r="BP915" s="380"/>
      <c r="BQ915" s="380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1:256" ht="15" customHeight="1">
      <c r="A916"/>
      <c r="B916" s="5"/>
      <c r="C916" s="5"/>
      <c r="D916" s="5"/>
      <c r="E916" s="5"/>
      <c r="F916" s="5"/>
      <c r="G916" s="5"/>
      <c r="H916" s="5"/>
      <c r="I916" s="526"/>
      <c r="J916" s="526"/>
      <c r="K916" s="526"/>
      <c r="L916" s="526"/>
      <c r="M916" s="526"/>
      <c r="N916" s="526"/>
      <c r="O916" s="526"/>
      <c r="P916" s="526"/>
      <c r="Q916" s="526"/>
      <c r="R916" s="526"/>
      <c r="S916" s="526"/>
      <c r="T916" s="526"/>
      <c r="U916" s="526"/>
      <c r="V916" s="526"/>
      <c r="W916" s="526"/>
      <c r="X916" s="526"/>
      <c r="Y916" s="526"/>
      <c r="Z916" s="526"/>
      <c r="AA916" s="526"/>
      <c r="AB916" s="526"/>
      <c r="AC916" s="526"/>
      <c r="AD916" s="380"/>
      <c r="AE916" s="380"/>
      <c r="AF916" s="380"/>
      <c r="AG916" s="380"/>
      <c r="AH916" s="380"/>
      <c r="AI916" s="380"/>
      <c r="AJ916" s="380"/>
      <c r="AK916" s="380"/>
      <c r="AL916" s="380"/>
      <c r="AM916" s="380"/>
      <c r="AN916" s="380"/>
      <c r="AO916" s="380"/>
      <c r="AP916" s="380"/>
      <c r="AQ916" s="380"/>
      <c r="AR916" s="380"/>
      <c r="AS916" s="380"/>
      <c r="AT916" s="380"/>
      <c r="AU916" s="380"/>
      <c r="AV916" s="380"/>
      <c r="AW916" s="380"/>
      <c r="AX916" s="380"/>
      <c r="AY916" s="380"/>
      <c r="AZ916" s="380"/>
      <c r="BA916" s="380"/>
      <c r="BB916" s="380"/>
      <c r="BC916" s="380"/>
      <c r="BD916" s="380"/>
      <c r="BE916" s="380"/>
      <c r="BF916" s="380"/>
      <c r="BG916" s="380"/>
      <c r="BH916" s="380"/>
      <c r="BI916" s="380"/>
      <c r="BJ916" s="380"/>
      <c r="BK916" s="380"/>
      <c r="BL916" s="380"/>
      <c r="BM916" s="380"/>
      <c r="BN916" s="380"/>
      <c r="BO916" s="380"/>
      <c r="BP916" s="380"/>
      <c r="BQ916" s="380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1:256" ht="15" customHeight="1">
      <c r="A917"/>
      <c r="B917" s="502" t="s">
        <v>978</v>
      </c>
      <c r="C917" s="502"/>
      <c r="D917" s="502"/>
      <c r="E917" s="502"/>
      <c r="F917" s="502"/>
      <c r="G917" s="502"/>
      <c r="H917" s="502"/>
      <c r="I917" s="5">
        <f>SUM(N917:BQ917)</f>
        <v>3</v>
      </c>
      <c r="J917" s="5"/>
      <c r="K917" s="5"/>
      <c r="L917" s="5"/>
      <c r="M917" s="5"/>
      <c r="N917" s="6">
        <v>0</v>
      </c>
      <c r="O917" s="6"/>
      <c r="P917" s="6"/>
      <c r="Q917" s="6"/>
      <c r="R917" s="6">
        <v>0</v>
      </c>
      <c r="S917" s="6"/>
      <c r="T917" s="6"/>
      <c r="U917" s="6"/>
      <c r="V917" s="6">
        <v>0</v>
      </c>
      <c r="W917" s="6"/>
      <c r="X917" s="6"/>
      <c r="Y917" s="6"/>
      <c r="Z917" s="6">
        <v>0</v>
      </c>
      <c r="AA917" s="6"/>
      <c r="AB917" s="6"/>
      <c r="AC917" s="6"/>
      <c r="AD917" s="5">
        <v>0</v>
      </c>
      <c r="AE917" s="5"/>
      <c r="AF917" s="5"/>
      <c r="AG917" s="5"/>
      <c r="AH917" s="5"/>
      <c r="AI917" s="5">
        <v>0</v>
      </c>
      <c r="AJ917" s="5"/>
      <c r="AK917" s="5"/>
      <c r="AL917" s="5"/>
      <c r="AM917" s="5"/>
      <c r="AN917" s="5">
        <v>0</v>
      </c>
      <c r="AO917" s="5"/>
      <c r="AP917" s="5"/>
      <c r="AQ917" s="5"/>
      <c r="AR917" s="5"/>
      <c r="AS917" s="5">
        <v>0</v>
      </c>
      <c r="AT917" s="5"/>
      <c r="AU917" s="5"/>
      <c r="AV917" s="5"/>
      <c r="AW917" s="5"/>
      <c r="AX917" s="5">
        <v>0</v>
      </c>
      <c r="AY917" s="5"/>
      <c r="AZ917" s="5"/>
      <c r="BA917" s="5"/>
      <c r="BB917" s="5"/>
      <c r="BC917" s="5">
        <v>0</v>
      </c>
      <c r="BD917" s="5"/>
      <c r="BE917" s="5"/>
      <c r="BF917" s="5"/>
      <c r="BG917" s="5"/>
      <c r="BH917" s="5">
        <v>3</v>
      </c>
      <c r="BI917" s="5"/>
      <c r="BJ917" s="5"/>
      <c r="BK917" s="5"/>
      <c r="BL917" s="5"/>
      <c r="BM917" s="5">
        <v>0</v>
      </c>
      <c r="BN917" s="5"/>
      <c r="BO917" s="5"/>
      <c r="BP917" s="5"/>
      <c r="BQ917" s="5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1:256" ht="15" customHeight="1">
      <c r="A918"/>
      <c r="B918" s="31"/>
      <c r="C918" s="31"/>
      <c r="D918" s="31"/>
      <c r="E918" s="31"/>
      <c r="F918" s="31"/>
      <c r="G918" s="31"/>
      <c r="H918" s="31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 s="8" t="s">
        <v>957</v>
      </c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="4" customFormat="1" ht="11.25" customHeight="1"/>
    <row r="920" spans="1:137" ht="15" customHeight="1">
      <c r="A920" s="4" t="s">
        <v>979</v>
      </c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/>
      <c r="BE920" s="31"/>
      <c r="BF920" s="31"/>
      <c r="BG920"/>
      <c r="BH920"/>
      <c r="BI920" s="31"/>
      <c r="BJ920" s="31"/>
      <c r="BK920" s="31"/>
      <c r="BL920" s="31"/>
      <c r="BM920" s="31"/>
      <c r="BN920" s="31"/>
      <c r="BO920" s="31"/>
      <c r="BP920" s="31"/>
      <c r="BQ920" s="8" t="s">
        <v>980</v>
      </c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</row>
    <row r="921" spans="1:256" s="31" customFormat="1" ht="3.75" customHeight="1">
      <c r="A921"/>
      <c r="M921" s="31">
        <v>14.7</v>
      </c>
      <c r="V921" s="31">
        <v>-3.8</v>
      </c>
      <c r="AE921" s="31">
        <v>5.4</v>
      </c>
      <c r="AN921" s="31">
        <v>92.5</v>
      </c>
      <c r="BR921" s="1"/>
      <c r="BS921" s="1"/>
      <c r="BT921" s="1"/>
      <c r="BU921" s="1"/>
      <c r="BV921" s="527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</row>
    <row r="922" spans="1:137" ht="15" customHeight="1">
      <c r="A922"/>
      <c r="B922" s="345" t="s">
        <v>12</v>
      </c>
      <c r="C922" s="345"/>
      <c r="D922" s="345"/>
      <c r="E922" s="345"/>
      <c r="F922" s="345"/>
      <c r="G922" s="345"/>
      <c r="H922" s="345"/>
      <c r="I922" s="345"/>
      <c r="J922" s="345"/>
      <c r="K922" s="345"/>
      <c r="L922" s="345"/>
      <c r="M922" s="345"/>
      <c r="N922" s="345"/>
      <c r="O922" s="275" t="s">
        <v>981</v>
      </c>
      <c r="P922" s="275"/>
      <c r="Q922" s="275"/>
      <c r="R922" s="275"/>
      <c r="S922" s="275"/>
      <c r="T922" s="275"/>
      <c r="U922" s="275"/>
      <c r="V922" s="275"/>
      <c r="W922" s="275"/>
      <c r="X922" s="5" t="s">
        <v>982</v>
      </c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6" t="s">
        <v>983</v>
      </c>
      <c r="AX922" s="6"/>
      <c r="AY922" s="6"/>
      <c r="AZ922" s="6"/>
      <c r="BA922" s="6"/>
      <c r="BB922" s="6"/>
      <c r="BC922" s="6"/>
      <c r="BD922" s="5" t="s">
        <v>984</v>
      </c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V922" s="83"/>
      <c r="BW922" s="83"/>
      <c r="BX922" s="83"/>
      <c r="BY922" s="83"/>
      <c r="BZ922" s="83"/>
      <c r="CA922" s="83"/>
      <c r="CB922" s="83"/>
      <c r="CC922" s="83"/>
      <c r="CD922" s="83"/>
      <c r="CE922" s="83"/>
      <c r="CF922" s="83"/>
      <c r="CG922" s="83"/>
      <c r="CH922" s="83"/>
      <c r="CI922" s="83"/>
      <c r="CJ922" s="83"/>
      <c r="CK922" s="83"/>
      <c r="CL922" s="83"/>
      <c r="CM922" s="83"/>
      <c r="CN922" s="83"/>
      <c r="CO922" s="83"/>
      <c r="CP922" s="83"/>
      <c r="CQ922" s="83"/>
      <c r="CR922" s="83"/>
      <c r="CS922" s="83"/>
      <c r="CT922" s="83"/>
      <c r="CU922" s="83"/>
      <c r="CV922" s="83"/>
      <c r="CW922" s="83"/>
      <c r="CX922" s="83"/>
      <c r="CY922" s="83"/>
      <c r="CZ922" s="83"/>
      <c r="DA922" s="83"/>
      <c r="DB922" s="83"/>
      <c r="DC922" s="83"/>
      <c r="DD922" s="83"/>
      <c r="DE922" s="83"/>
      <c r="DF922" s="83"/>
      <c r="DG922" s="83"/>
      <c r="DH922" s="83"/>
      <c r="DI922" s="83"/>
      <c r="DJ922" s="83"/>
      <c r="DK922" s="83"/>
      <c r="DL922" s="83"/>
      <c r="DM922" s="83"/>
      <c r="DN922" s="83"/>
      <c r="DO922" s="83"/>
      <c r="DP922" s="83"/>
      <c r="DQ922" s="83"/>
      <c r="DR922" s="83"/>
      <c r="DS922" s="83"/>
      <c r="DT922" s="83"/>
      <c r="DU922" s="83"/>
      <c r="DV922" s="83"/>
      <c r="DW922" s="83"/>
      <c r="DX922" s="83"/>
      <c r="DY922" s="83"/>
      <c r="DZ922" s="83"/>
      <c r="EA922" s="83"/>
      <c r="EB922" s="83"/>
      <c r="EC922" s="83"/>
      <c r="ED922" s="83"/>
      <c r="EE922" s="83"/>
      <c r="EF922" s="83"/>
      <c r="EG922" s="83"/>
    </row>
    <row r="923" spans="1:137" ht="15" customHeight="1">
      <c r="A923"/>
      <c r="B923" s="345"/>
      <c r="C923" s="345"/>
      <c r="D923" s="345"/>
      <c r="E923" s="345"/>
      <c r="F923" s="345"/>
      <c r="G923" s="345"/>
      <c r="H923" s="345"/>
      <c r="I923" s="345"/>
      <c r="J923" s="345"/>
      <c r="K923" s="345"/>
      <c r="L923" s="345"/>
      <c r="M923" s="345"/>
      <c r="N923" s="345"/>
      <c r="O923" s="275"/>
      <c r="P923" s="275"/>
      <c r="Q923" s="275"/>
      <c r="R923" s="275"/>
      <c r="S923" s="275"/>
      <c r="T923" s="275"/>
      <c r="U923" s="275"/>
      <c r="V923" s="275"/>
      <c r="W923" s="275"/>
      <c r="X923" s="528" t="s">
        <v>985</v>
      </c>
      <c r="Y923" s="528"/>
      <c r="Z923" s="528"/>
      <c r="AA923" s="528"/>
      <c r="AB923" s="528"/>
      <c r="AC923" s="528"/>
      <c r="AD923" s="5" t="s">
        <v>986</v>
      </c>
      <c r="AE923" s="5"/>
      <c r="AF923" s="5"/>
      <c r="AG923" s="5"/>
      <c r="AH923" s="5"/>
      <c r="AI923" s="5"/>
      <c r="AJ923" s="5" t="s">
        <v>987</v>
      </c>
      <c r="AK923" s="5"/>
      <c r="AL923" s="5"/>
      <c r="AM923" s="5"/>
      <c r="AN923" s="5"/>
      <c r="AO923" s="5"/>
      <c r="AP923" s="5" t="s">
        <v>988</v>
      </c>
      <c r="AQ923" s="5"/>
      <c r="AR923" s="5"/>
      <c r="AS923" s="5"/>
      <c r="AT923" s="5"/>
      <c r="AU923" s="5"/>
      <c r="AV923" s="5"/>
      <c r="AW923" s="6"/>
      <c r="AX923" s="6"/>
      <c r="AY923" s="6"/>
      <c r="AZ923" s="6"/>
      <c r="BA923" s="6"/>
      <c r="BB923" s="6"/>
      <c r="BC923" s="6"/>
      <c r="BD923" s="5" t="s">
        <v>62</v>
      </c>
      <c r="BE923" s="5"/>
      <c r="BF923" s="5"/>
      <c r="BG923" s="5"/>
      <c r="BH923" s="5"/>
      <c r="BI923" s="5"/>
      <c r="BJ923" s="5"/>
      <c r="BK923" s="5" t="s">
        <v>63</v>
      </c>
      <c r="BL923" s="5"/>
      <c r="BM923" s="5"/>
      <c r="BN923" s="5"/>
      <c r="BO923" s="5"/>
      <c r="BP923" s="5"/>
      <c r="BQ923" s="5"/>
      <c r="BV923" s="83"/>
      <c r="BW923" s="83"/>
      <c r="BX923" s="83"/>
      <c r="BY923" s="83"/>
      <c r="BZ923" s="83"/>
      <c r="CA923" s="83"/>
      <c r="CB923" s="83"/>
      <c r="CC923" s="83"/>
      <c r="CD923" s="83"/>
      <c r="CE923" s="83"/>
      <c r="CF923" s="83"/>
      <c r="CG923" s="83"/>
      <c r="CH923" s="83"/>
      <c r="CI923" s="83"/>
      <c r="CJ923" s="83"/>
      <c r="CK923" s="83"/>
      <c r="CL923" s="83"/>
      <c r="CM923" s="83"/>
      <c r="CN923" s="83"/>
      <c r="CO923" s="83"/>
      <c r="CP923" s="83"/>
      <c r="CQ923" s="83"/>
      <c r="CR923" s="83"/>
      <c r="CS923" s="83"/>
      <c r="CT923" s="83"/>
      <c r="CU923" s="83"/>
      <c r="CV923" s="83"/>
      <c r="CW923" s="83"/>
      <c r="CX923" s="83"/>
      <c r="CY923" s="83"/>
      <c r="CZ923" s="83"/>
      <c r="DA923" s="83"/>
      <c r="DB923" s="83"/>
      <c r="DC923" s="83"/>
      <c r="DD923" s="83"/>
      <c r="DE923" s="83"/>
      <c r="DF923" s="83"/>
      <c r="DG923" s="83"/>
      <c r="DH923" s="83"/>
      <c r="DI923" s="83"/>
      <c r="DJ923" s="83"/>
      <c r="DK923" s="83"/>
      <c r="DL923" s="83"/>
      <c r="DM923" s="83"/>
      <c r="DN923" s="83"/>
      <c r="DO923" s="83"/>
      <c r="DP923" s="83"/>
      <c r="DQ923" s="83"/>
      <c r="DR923" s="83"/>
      <c r="DS923" s="83"/>
      <c r="DT923" s="83"/>
      <c r="DU923" s="83"/>
      <c r="DV923" s="83"/>
      <c r="DW923" s="83"/>
      <c r="DX923" s="83"/>
      <c r="DY923" s="83"/>
      <c r="DZ923" s="83"/>
      <c r="EA923" s="83"/>
      <c r="EB923" s="83"/>
      <c r="EC923" s="83"/>
      <c r="ED923" s="83"/>
      <c r="EE923" s="83"/>
      <c r="EF923" s="83"/>
      <c r="EG923" s="83"/>
    </row>
    <row r="924" spans="1:137" ht="15" customHeight="1">
      <c r="A924"/>
      <c r="B924" s="529" t="s">
        <v>989</v>
      </c>
      <c r="C924" s="529"/>
      <c r="D924" s="529"/>
      <c r="E924" s="529"/>
      <c r="F924" s="529"/>
      <c r="G924" s="529"/>
      <c r="H924" s="529"/>
      <c r="I924" s="529"/>
      <c r="J924" s="529"/>
      <c r="K924" s="529"/>
      <c r="L924" s="529"/>
      <c r="M924" s="529"/>
      <c r="N924" s="529"/>
      <c r="O924" s="530">
        <v>166779</v>
      </c>
      <c r="P924" s="530"/>
      <c r="Q924" s="530"/>
      <c r="R924" s="530"/>
      <c r="S924" s="530"/>
      <c r="T924" s="530"/>
      <c r="U924" s="530"/>
      <c r="V924" s="530"/>
      <c r="W924" s="530"/>
      <c r="X924" s="531">
        <v>21700</v>
      </c>
      <c r="Y924" s="531"/>
      <c r="Z924" s="531"/>
      <c r="AA924" s="531"/>
      <c r="AB924" s="531"/>
      <c r="AC924" s="531"/>
      <c r="AD924" s="531">
        <v>4707</v>
      </c>
      <c r="AE924" s="531"/>
      <c r="AF924" s="531"/>
      <c r="AG924" s="531"/>
      <c r="AH924" s="531"/>
      <c r="AI924" s="531"/>
      <c r="AJ924" s="531">
        <v>3979</v>
      </c>
      <c r="AK924" s="531"/>
      <c r="AL924" s="531"/>
      <c r="AM924" s="531"/>
      <c r="AN924" s="531"/>
      <c r="AO924" s="531"/>
      <c r="AP924" s="530">
        <v>136393</v>
      </c>
      <c r="AQ924" s="530"/>
      <c r="AR924" s="530"/>
      <c r="AS924" s="530"/>
      <c r="AT924" s="530"/>
      <c r="AU924" s="530"/>
      <c r="AV924" s="530"/>
      <c r="AW924" s="532">
        <v>456.9</v>
      </c>
      <c r="AX924" s="532"/>
      <c r="AY924" s="532"/>
      <c r="AZ924" s="532"/>
      <c r="BA924" s="532"/>
      <c r="BB924" s="532"/>
      <c r="BC924" s="532"/>
      <c r="BD924" s="532">
        <v>33.6</v>
      </c>
      <c r="BE924" s="532"/>
      <c r="BF924" s="532"/>
      <c r="BG924" s="532"/>
      <c r="BH924" s="532"/>
      <c r="BI924" s="532"/>
      <c r="BJ924" s="532"/>
      <c r="BK924" s="532">
        <v>66.4</v>
      </c>
      <c r="BL924" s="532"/>
      <c r="BM924" s="532"/>
      <c r="BN924" s="532"/>
      <c r="BO924" s="532"/>
      <c r="BP924" s="532"/>
      <c r="BQ924" s="532"/>
      <c r="BV924" s="83"/>
      <c r="BW924" s="83"/>
      <c r="BX924" s="83"/>
      <c r="BY924" s="83"/>
      <c r="BZ924" s="83"/>
      <c r="CA924" s="83"/>
      <c r="CB924" s="83"/>
      <c r="CC924" s="83"/>
      <c r="CD924" s="83"/>
      <c r="CE924" s="83"/>
      <c r="CF924" s="83"/>
      <c r="CG924" s="83"/>
      <c r="CH924" s="83"/>
      <c r="CI924" s="533"/>
      <c r="CJ924" s="533"/>
      <c r="CK924" s="533"/>
      <c r="CL924" s="533"/>
      <c r="CM924" s="533"/>
      <c r="CN924" s="533"/>
      <c r="CO924" s="533"/>
      <c r="CP924" s="533"/>
      <c r="CQ924" s="533"/>
      <c r="CR924" s="533"/>
      <c r="CS924" s="533"/>
      <c r="CT924" s="533"/>
      <c r="CU924" s="533"/>
      <c r="CV924" s="533"/>
      <c r="CW924" s="533"/>
      <c r="CX924" s="533"/>
      <c r="CY924" s="533"/>
      <c r="CZ924" s="533"/>
      <c r="DA924" s="533"/>
      <c r="DB924" s="533"/>
      <c r="DC924" s="533"/>
      <c r="DD924" s="533"/>
      <c r="DE924" s="533"/>
      <c r="DF924" s="533"/>
      <c r="DG924" s="533"/>
      <c r="DH924" s="533"/>
      <c r="DI924" s="533"/>
      <c r="DJ924" s="533"/>
      <c r="DK924" s="533"/>
      <c r="DL924" s="533"/>
      <c r="DM924" s="533"/>
      <c r="DN924" s="533"/>
      <c r="DO924" s="534"/>
      <c r="DP924" s="534"/>
      <c r="DQ924" s="534"/>
      <c r="DR924" s="534"/>
      <c r="DS924" s="534"/>
      <c r="DT924" s="534"/>
      <c r="DU924" s="534"/>
      <c r="DV924" s="534"/>
      <c r="DW924" s="534"/>
      <c r="DX924" s="534"/>
      <c r="DY924" s="534"/>
      <c r="DZ924" s="534"/>
      <c r="EA924" s="534"/>
      <c r="EB924" s="534"/>
      <c r="EC924" s="534"/>
      <c r="ED924" s="534"/>
      <c r="EE924" s="534"/>
      <c r="EF924" s="534"/>
      <c r="EG924" s="534"/>
    </row>
    <row r="925" spans="1:137" ht="15" customHeight="1">
      <c r="A925"/>
      <c r="B925" s="529"/>
      <c r="C925" s="529"/>
      <c r="D925" s="529"/>
      <c r="E925" s="529"/>
      <c r="F925" s="529"/>
      <c r="G925" s="529"/>
      <c r="H925" s="529"/>
      <c r="I925" s="529"/>
      <c r="J925" s="529"/>
      <c r="K925" s="529"/>
      <c r="L925" s="529"/>
      <c r="M925" s="529"/>
      <c r="N925" s="529"/>
      <c r="O925" s="530"/>
      <c r="P925" s="530"/>
      <c r="Q925" s="530"/>
      <c r="R925" s="530"/>
      <c r="S925" s="530"/>
      <c r="T925" s="530"/>
      <c r="U925" s="530"/>
      <c r="V925" s="530"/>
      <c r="W925" s="530"/>
      <c r="X925" s="531"/>
      <c r="Y925" s="531"/>
      <c r="Z925" s="531"/>
      <c r="AA925" s="531"/>
      <c r="AB925" s="531"/>
      <c r="AC925" s="531"/>
      <c r="AD925" s="531"/>
      <c r="AE925" s="531"/>
      <c r="AF925" s="531"/>
      <c r="AG925" s="531"/>
      <c r="AH925" s="531"/>
      <c r="AI925" s="531"/>
      <c r="AJ925" s="531"/>
      <c r="AK925" s="531"/>
      <c r="AL925" s="531"/>
      <c r="AM925" s="531"/>
      <c r="AN925" s="531"/>
      <c r="AO925" s="531"/>
      <c r="AP925" s="530"/>
      <c r="AQ925" s="530"/>
      <c r="AR925" s="530"/>
      <c r="AS925" s="530"/>
      <c r="AT925" s="530"/>
      <c r="AU925" s="530"/>
      <c r="AV925" s="530"/>
      <c r="AW925" s="532"/>
      <c r="AX925" s="532"/>
      <c r="AY925" s="532"/>
      <c r="AZ925" s="532"/>
      <c r="BA925" s="532"/>
      <c r="BB925" s="532"/>
      <c r="BC925" s="532"/>
      <c r="BD925" s="532"/>
      <c r="BE925" s="532"/>
      <c r="BF925" s="532"/>
      <c r="BG925" s="532"/>
      <c r="BH925" s="532"/>
      <c r="BI925" s="532"/>
      <c r="BJ925" s="532"/>
      <c r="BK925" s="532"/>
      <c r="BL925" s="532"/>
      <c r="BM925" s="532"/>
      <c r="BN925" s="532"/>
      <c r="BO925" s="532"/>
      <c r="BP925" s="532"/>
      <c r="BQ925" s="532"/>
      <c r="BV925" s="83"/>
      <c r="BW925" s="83"/>
      <c r="BX925" s="83"/>
      <c r="BY925" s="83"/>
      <c r="BZ925" s="83"/>
      <c r="CA925" s="83"/>
      <c r="CB925" s="83"/>
      <c r="CC925" s="83"/>
      <c r="CD925" s="83"/>
      <c r="CE925" s="83"/>
      <c r="CF925" s="83"/>
      <c r="CG925" s="83"/>
      <c r="CH925" s="83"/>
      <c r="CI925" s="533"/>
      <c r="CJ925" s="533"/>
      <c r="CK925" s="533"/>
      <c r="CL925" s="533"/>
      <c r="CM925" s="533"/>
      <c r="CN925" s="533"/>
      <c r="CO925" s="533"/>
      <c r="CP925" s="533"/>
      <c r="CQ925" s="533"/>
      <c r="CR925" s="533"/>
      <c r="CS925" s="533"/>
      <c r="CT925" s="533"/>
      <c r="CU925" s="533"/>
      <c r="CV925" s="533"/>
      <c r="CW925" s="533"/>
      <c r="CX925" s="533"/>
      <c r="CY925" s="533"/>
      <c r="CZ925" s="533"/>
      <c r="DA925" s="533"/>
      <c r="DB925" s="533"/>
      <c r="DC925" s="533"/>
      <c r="DD925" s="533"/>
      <c r="DE925" s="533"/>
      <c r="DF925" s="533"/>
      <c r="DG925" s="533"/>
      <c r="DH925" s="533"/>
      <c r="DI925" s="533"/>
      <c r="DJ925" s="533"/>
      <c r="DK925" s="533"/>
      <c r="DL925" s="533"/>
      <c r="DM925" s="533"/>
      <c r="DN925" s="533"/>
      <c r="DO925" s="534"/>
      <c r="DP925" s="534"/>
      <c r="DQ925" s="534"/>
      <c r="DR925" s="534"/>
      <c r="DS925" s="534"/>
      <c r="DT925" s="534"/>
      <c r="DU925" s="534"/>
      <c r="DV925" s="534"/>
      <c r="DW925" s="534"/>
      <c r="DX925" s="534"/>
      <c r="DY925" s="534"/>
      <c r="DZ925" s="534"/>
      <c r="EA925" s="534"/>
      <c r="EB925" s="534"/>
      <c r="EC925" s="534"/>
      <c r="ED925" s="534"/>
      <c r="EE925" s="534"/>
      <c r="EF925" s="534"/>
      <c r="EG925" s="534"/>
    </row>
    <row r="926" spans="1:137" ht="15" customHeight="1">
      <c r="A926"/>
      <c r="B926" s="535" t="s">
        <v>990</v>
      </c>
      <c r="C926" s="535"/>
      <c r="D926" s="535"/>
      <c r="E926" s="535"/>
      <c r="F926" s="535"/>
      <c r="G926" s="535"/>
      <c r="H926" s="535"/>
      <c r="I926" s="535"/>
      <c r="J926" s="535"/>
      <c r="K926" s="535"/>
      <c r="L926" s="535"/>
      <c r="M926" s="535"/>
      <c r="N926" s="535"/>
      <c r="O926" s="536">
        <f>SUM(X926:AV927)</f>
        <v>151876</v>
      </c>
      <c r="P926" s="536"/>
      <c r="Q926" s="536"/>
      <c r="R926" s="536"/>
      <c r="S926" s="536"/>
      <c r="T926" s="536"/>
      <c r="U926" s="536"/>
      <c r="V926" s="536"/>
      <c r="W926" s="536"/>
      <c r="X926" s="309">
        <v>16975</v>
      </c>
      <c r="Y926" s="309"/>
      <c r="Z926" s="309"/>
      <c r="AA926" s="309"/>
      <c r="AB926" s="309"/>
      <c r="AC926" s="309"/>
      <c r="AD926" s="309">
        <v>3589</v>
      </c>
      <c r="AE926" s="309"/>
      <c r="AF926" s="309"/>
      <c r="AG926" s="309"/>
      <c r="AH926" s="309"/>
      <c r="AI926" s="309"/>
      <c r="AJ926" s="309">
        <v>2973</v>
      </c>
      <c r="AK926" s="309"/>
      <c r="AL926" s="309"/>
      <c r="AM926" s="309"/>
      <c r="AN926" s="309"/>
      <c r="AO926" s="309"/>
      <c r="AP926" s="536">
        <v>128339</v>
      </c>
      <c r="AQ926" s="536"/>
      <c r="AR926" s="536"/>
      <c r="AS926" s="536"/>
      <c r="AT926" s="536"/>
      <c r="AU926" s="536"/>
      <c r="AV926" s="536"/>
      <c r="AW926" s="537">
        <v>416.1</v>
      </c>
      <c r="AX926" s="537"/>
      <c r="AY926" s="537"/>
      <c r="AZ926" s="537"/>
      <c r="BA926" s="537"/>
      <c r="BB926" s="537"/>
      <c r="BC926" s="537"/>
      <c r="BD926" s="537">
        <v>33.8</v>
      </c>
      <c r="BE926" s="537"/>
      <c r="BF926" s="537"/>
      <c r="BG926" s="537"/>
      <c r="BH926" s="537"/>
      <c r="BI926" s="537"/>
      <c r="BJ926" s="537"/>
      <c r="BK926" s="537">
        <v>66.2</v>
      </c>
      <c r="BL926" s="537"/>
      <c r="BM926" s="537"/>
      <c r="BN926" s="537"/>
      <c r="BO926" s="537"/>
      <c r="BP926" s="537"/>
      <c r="BQ926" s="537"/>
      <c r="BV926" s="83"/>
      <c r="BW926" s="83"/>
      <c r="BX926" s="83"/>
      <c r="BY926" s="83"/>
      <c r="BZ926" s="83"/>
      <c r="CA926" s="83"/>
      <c r="CB926" s="83"/>
      <c r="CC926" s="83"/>
      <c r="CD926" s="83"/>
      <c r="CE926" s="83"/>
      <c r="CF926" s="83"/>
      <c r="CG926" s="83"/>
      <c r="CH926" s="83"/>
      <c r="CI926" s="533"/>
      <c r="CJ926" s="533"/>
      <c r="CK926" s="533"/>
      <c r="CL926" s="533"/>
      <c r="CM926" s="533"/>
      <c r="CN926" s="533"/>
      <c r="CO926" s="533"/>
      <c r="CP926" s="533"/>
      <c r="CQ926" s="533"/>
      <c r="CR926" s="533"/>
      <c r="CS926" s="533"/>
      <c r="CT926" s="533"/>
      <c r="CU926" s="533"/>
      <c r="CV926" s="533"/>
      <c r="CW926" s="533"/>
      <c r="CX926" s="533"/>
      <c r="CY926" s="533"/>
      <c r="CZ926" s="533"/>
      <c r="DA926" s="533"/>
      <c r="DB926" s="533"/>
      <c r="DC926" s="533"/>
      <c r="DD926" s="533"/>
      <c r="DE926" s="533"/>
      <c r="DF926" s="533"/>
      <c r="DG926" s="533"/>
      <c r="DH926" s="533"/>
      <c r="DI926" s="533"/>
      <c r="DJ926" s="533"/>
      <c r="DK926" s="533"/>
      <c r="DL926" s="533"/>
      <c r="DM926" s="533"/>
      <c r="DN926" s="533"/>
      <c r="DO926" s="534"/>
      <c r="DP926" s="534"/>
      <c r="DQ926" s="534"/>
      <c r="DR926" s="534"/>
      <c r="DS926" s="534"/>
      <c r="DT926" s="534"/>
      <c r="DU926" s="534"/>
      <c r="DV926" s="534"/>
      <c r="DW926" s="534"/>
      <c r="DX926" s="534"/>
      <c r="DY926" s="534"/>
      <c r="DZ926" s="534"/>
      <c r="EA926" s="534"/>
      <c r="EB926" s="534"/>
      <c r="EC926" s="534"/>
      <c r="ED926" s="534"/>
      <c r="EE926" s="534"/>
      <c r="EF926" s="534"/>
      <c r="EG926" s="534"/>
    </row>
    <row r="927" spans="1:137" ht="15" customHeight="1">
      <c r="A927"/>
      <c r="B927" s="535"/>
      <c r="C927" s="535"/>
      <c r="D927" s="535"/>
      <c r="E927" s="535"/>
      <c r="F927" s="535"/>
      <c r="G927" s="535"/>
      <c r="H927" s="535"/>
      <c r="I927" s="535"/>
      <c r="J927" s="535"/>
      <c r="K927" s="535"/>
      <c r="L927" s="535"/>
      <c r="M927" s="535"/>
      <c r="N927" s="535"/>
      <c r="O927" s="536"/>
      <c r="P927" s="536"/>
      <c r="Q927" s="536"/>
      <c r="R927" s="536"/>
      <c r="S927" s="536"/>
      <c r="T927" s="536"/>
      <c r="U927" s="536"/>
      <c r="V927" s="536"/>
      <c r="W927" s="536"/>
      <c r="X927" s="309"/>
      <c r="Y927" s="309"/>
      <c r="Z927" s="309"/>
      <c r="AA927" s="309"/>
      <c r="AB927" s="309"/>
      <c r="AC927" s="309"/>
      <c r="AD927" s="309"/>
      <c r="AE927" s="309"/>
      <c r="AF927" s="309"/>
      <c r="AG927" s="309"/>
      <c r="AH927" s="309"/>
      <c r="AI927" s="309"/>
      <c r="AJ927" s="309"/>
      <c r="AK927" s="309"/>
      <c r="AL927" s="309"/>
      <c r="AM927" s="309"/>
      <c r="AN927" s="309"/>
      <c r="AO927" s="309"/>
      <c r="AP927" s="536"/>
      <c r="AQ927" s="536"/>
      <c r="AR927" s="536"/>
      <c r="AS927" s="536"/>
      <c r="AT927" s="536"/>
      <c r="AU927" s="536"/>
      <c r="AV927" s="536"/>
      <c r="AW927" s="537"/>
      <c r="AX927" s="537"/>
      <c r="AY927" s="537"/>
      <c r="AZ927" s="537"/>
      <c r="BA927" s="537"/>
      <c r="BB927" s="537"/>
      <c r="BC927" s="537"/>
      <c r="BD927" s="537"/>
      <c r="BE927" s="537"/>
      <c r="BF927" s="537"/>
      <c r="BG927" s="537"/>
      <c r="BH927" s="537"/>
      <c r="BI927" s="537"/>
      <c r="BJ927" s="537"/>
      <c r="BK927" s="537"/>
      <c r="BL927" s="537"/>
      <c r="BM927" s="537"/>
      <c r="BN927" s="537"/>
      <c r="BO927" s="537"/>
      <c r="BP927" s="537"/>
      <c r="BQ927" s="537"/>
      <c r="BV927" s="83"/>
      <c r="BW927" s="83"/>
      <c r="BX927" s="83"/>
      <c r="BY927" s="83"/>
      <c r="BZ927" s="83"/>
      <c r="CA927" s="83"/>
      <c r="CB927" s="83"/>
      <c r="CC927" s="83"/>
      <c r="CD927" s="83"/>
      <c r="CE927" s="83"/>
      <c r="CF927" s="83"/>
      <c r="CG927" s="83"/>
      <c r="CH927" s="83"/>
      <c r="CI927" s="533"/>
      <c r="CJ927" s="533"/>
      <c r="CK927" s="533"/>
      <c r="CL927" s="533"/>
      <c r="CM927" s="533"/>
      <c r="CN927" s="533"/>
      <c r="CO927" s="533"/>
      <c r="CP927" s="533"/>
      <c r="CQ927" s="533"/>
      <c r="CR927" s="533"/>
      <c r="CS927" s="533"/>
      <c r="CT927" s="533"/>
      <c r="CU927" s="533"/>
      <c r="CV927" s="533"/>
      <c r="CW927" s="533"/>
      <c r="CX927" s="533"/>
      <c r="CY927" s="533"/>
      <c r="CZ927" s="533"/>
      <c r="DA927" s="533"/>
      <c r="DB927" s="533"/>
      <c r="DC927" s="533"/>
      <c r="DD927" s="533"/>
      <c r="DE927" s="533"/>
      <c r="DF927" s="533"/>
      <c r="DG927" s="533"/>
      <c r="DH927" s="533"/>
      <c r="DI927" s="533"/>
      <c r="DJ927" s="533"/>
      <c r="DK927" s="533"/>
      <c r="DL927" s="533"/>
      <c r="DM927" s="533"/>
      <c r="DN927" s="533"/>
      <c r="DO927" s="534"/>
      <c r="DP927" s="534"/>
      <c r="DQ927" s="534"/>
      <c r="DR927" s="534"/>
      <c r="DS927" s="534"/>
      <c r="DT927" s="534"/>
      <c r="DU927" s="534"/>
      <c r="DV927" s="534"/>
      <c r="DW927" s="534"/>
      <c r="DX927" s="534"/>
      <c r="DY927" s="534"/>
      <c r="DZ927" s="534"/>
      <c r="EA927" s="534"/>
      <c r="EB927" s="534"/>
      <c r="EC927" s="534"/>
      <c r="ED927" s="534"/>
      <c r="EE927" s="534"/>
      <c r="EF927" s="534"/>
      <c r="EG927" s="534"/>
    </row>
    <row r="928" spans="1:137" ht="15" customHeight="1">
      <c r="A928"/>
      <c r="B928" s="535" t="s">
        <v>991</v>
      </c>
      <c r="C928" s="535"/>
      <c r="D928" s="535"/>
      <c r="E928" s="535"/>
      <c r="F928" s="535"/>
      <c r="G928" s="535"/>
      <c r="H928" s="535"/>
      <c r="I928" s="535"/>
      <c r="J928" s="535"/>
      <c r="K928" s="535"/>
      <c r="L928" s="535"/>
      <c r="M928" s="535"/>
      <c r="N928" s="535"/>
      <c r="O928" s="536">
        <f>SUM(X928:AV929)</f>
        <v>148656</v>
      </c>
      <c r="P928" s="536"/>
      <c r="Q928" s="536"/>
      <c r="R928" s="536"/>
      <c r="S928" s="536"/>
      <c r="T928" s="536"/>
      <c r="U928" s="536"/>
      <c r="V928" s="536"/>
      <c r="W928" s="536"/>
      <c r="X928" s="309">
        <v>17511</v>
      </c>
      <c r="Y928" s="309"/>
      <c r="Z928" s="309"/>
      <c r="AA928" s="309"/>
      <c r="AB928" s="309"/>
      <c r="AC928" s="309"/>
      <c r="AD928" s="309">
        <v>3333</v>
      </c>
      <c r="AE928" s="309"/>
      <c r="AF928" s="309"/>
      <c r="AG928" s="309"/>
      <c r="AH928" s="309"/>
      <c r="AI928" s="309"/>
      <c r="AJ928" s="309">
        <v>2561</v>
      </c>
      <c r="AK928" s="309"/>
      <c r="AL928" s="309"/>
      <c r="AM928" s="309"/>
      <c r="AN928" s="309"/>
      <c r="AO928" s="309"/>
      <c r="AP928" s="536">
        <v>125251</v>
      </c>
      <c r="AQ928" s="536"/>
      <c r="AR928" s="536"/>
      <c r="AS928" s="536"/>
      <c r="AT928" s="536"/>
      <c r="AU928" s="536"/>
      <c r="AV928" s="536"/>
      <c r="AW928" s="537">
        <v>406.2</v>
      </c>
      <c r="AX928" s="537"/>
      <c r="AY928" s="537"/>
      <c r="AZ928" s="537"/>
      <c r="BA928" s="537"/>
      <c r="BB928" s="537"/>
      <c r="BC928" s="537"/>
      <c r="BD928" s="537">
        <v>34.2</v>
      </c>
      <c r="BE928" s="537"/>
      <c r="BF928" s="537"/>
      <c r="BG928" s="537"/>
      <c r="BH928" s="537"/>
      <c r="BI928" s="537"/>
      <c r="BJ928" s="537"/>
      <c r="BK928" s="537">
        <v>65.8</v>
      </c>
      <c r="BL928" s="537"/>
      <c r="BM928" s="537"/>
      <c r="BN928" s="537"/>
      <c r="BO928" s="537"/>
      <c r="BP928" s="537"/>
      <c r="BQ928" s="537"/>
      <c r="BV928" s="83"/>
      <c r="BW928" s="83"/>
      <c r="BX928" s="83"/>
      <c r="BY928" s="83"/>
      <c r="BZ928" s="83"/>
      <c r="CA928" s="83"/>
      <c r="CB928" s="83"/>
      <c r="CC928" s="83"/>
      <c r="CD928" s="83"/>
      <c r="CE928" s="83"/>
      <c r="CF928" s="83"/>
      <c r="CG928" s="83"/>
      <c r="CH928" s="83"/>
      <c r="CI928" s="533"/>
      <c r="CJ928" s="533"/>
      <c r="CK928" s="533"/>
      <c r="CL928" s="533"/>
      <c r="CM928" s="533"/>
      <c r="CN928" s="533"/>
      <c r="CO928" s="533"/>
      <c r="CP928" s="533"/>
      <c r="CQ928" s="533"/>
      <c r="CR928" s="533"/>
      <c r="CS928" s="533"/>
      <c r="CT928" s="533"/>
      <c r="CU928" s="533"/>
      <c r="CV928" s="533"/>
      <c r="CW928" s="533"/>
      <c r="CX928" s="533"/>
      <c r="CY928" s="533"/>
      <c r="CZ928" s="533"/>
      <c r="DA928" s="533"/>
      <c r="DB928" s="533"/>
      <c r="DC928" s="533"/>
      <c r="DD928" s="533"/>
      <c r="DE928" s="533"/>
      <c r="DF928" s="533"/>
      <c r="DG928" s="533"/>
      <c r="DH928" s="533"/>
      <c r="DI928" s="533"/>
      <c r="DJ928" s="533"/>
      <c r="DK928" s="533"/>
      <c r="DL928" s="533"/>
      <c r="DM928" s="533"/>
      <c r="DN928" s="533"/>
      <c r="DO928" s="534"/>
      <c r="DP928" s="534"/>
      <c r="DQ928" s="534"/>
      <c r="DR928" s="534"/>
      <c r="DS928" s="534"/>
      <c r="DT928" s="534"/>
      <c r="DU928" s="534"/>
      <c r="DV928" s="534"/>
      <c r="DW928" s="534"/>
      <c r="DX928" s="534"/>
      <c r="DY928" s="534"/>
      <c r="DZ928" s="534"/>
      <c r="EA928" s="534"/>
      <c r="EB928" s="534"/>
      <c r="EC928" s="534"/>
      <c r="ED928" s="534"/>
      <c r="EE928" s="534"/>
      <c r="EF928" s="534"/>
      <c r="EG928" s="534"/>
    </row>
    <row r="929" spans="1:137" ht="15" customHeight="1">
      <c r="A929"/>
      <c r="B929" s="535"/>
      <c r="C929" s="535"/>
      <c r="D929" s="535"/>
      <c r="E929" s="535"/>
      <c r="F929" s="535"/>
      <c r="G929" s="535"/>
      <c r="H929" s="535"/>
      <c r="I929" s="535"/>
      <c r="J929" s="535"/>
      <c r="K929" s="535"/>
      <c r="L929" s="535"/>
      <c r="M929" s="535"/>
      <c r="N929" s="535"/>
      <c r="O929" s="536"/>
      <c r="P929" s="536"/>
      <c r="Q929" s="536"/>
      <c r="R929" s="536"/>
      <c r="S929" s="536"/>
      <c r="T929" s="536"/>
      <c r="U929" s="536"/>
      <c r="V929" s="536"/>
      <c r="W929" s="536"/>
      <c r="X929" s="309"/>
      <c r="Y929" s="309"/>
      <c r="Z929" s="309"/>
      <c r="AA929" s="309"/>
      <c r="AB929" s="309"/>
      <c r="AC929" s="309"/>
      <c r="AD929" s="309"/>
      <c r="AE929" s="309"/>
      <c r="AF929" s="309"/>
      <c r="AG929" s="309"/>
      <c r="AH929" s="309"/>
      <c r="AI929" s="309"/>
      <c r="AJ929" s="309"/>
      <c r="AK929" s="309"/>
      <c r="AL929" s="309"/>
      <c r="AM929" s="309"/>
      <c r="AN929" s="309"/>
      <c r="AO929" s="309"/>
      <c r="AP929" s="536"/>
      <c r="AQ929" s="536"/>
      <c r="AR929" s="536"/>
      <c r="AS929" s="536"/>
      <c r="AT929" s="536"/>
      <c r="AU929" s="536"/>
      <c r="AV929" s="536"/>
      <c r="AW929" s="537"/>
      <c r="AX929" s="537"/>
      <c r="AY929" s="537"/>
      <c r="AZ929" s="537"/>
      <c r="BA929" s="537"/>
      <c r="BB929" s="537"/>
      <c r="BC929" s="537"/>
      <c r="BD929" s="537"/>
      <c r="BE929" s="537"/>
      <c r="BF929" s="537"/>
      <c r="BG929" s="537"/>
      <c r="BH929" s="537"/>
      <c r="BI929" s="537"/>
      <c r="BJ929" s="537"/>
      <c r="BK929" s="537"/>
      <c r="BL929" s="537"/>
      <c r="BM929" s="537"/>
      <c r="BN929" s="537"/>
      <c r="BO929" s="537"/>
      <c r="BP929" s="537"/>
      <c r="BQ929" s="537"/>
      <c r="BV929" s="83"/>
      <c r="BW929" s="83"/>
      <c r="BX929" s="83"/>
      <c r="BY929" s="83"/>
      <c r="BZ929" s="83"/>
      <c r="CA929" s="83"/>
      <c r="CB929" s="83"/>
      <c r="CC929" s="83"/>
      <c r="CD929" s="83"/>
      <c r="CE929" s="83"/>
      <c r="CF929" s="83"/>
      <c r="CG929" s="83"/>
      <c r="CH929" s="83"/>
      <c r="CI929" s="533"/>
      <c r="CJ929" s="533"/>
      <c r="CK929" s="533"/>
      <c r="CL929" s="533"/>
      <c r="CM929" s="533"/>
      <c r="CN929" s="533"/>
      <c r="CO929" s="533"/>
      <c r="CP929" s="533"/>
      <c r="CQ929" s="533"/>
      <c r="CR929" s="533"/>
      <c r="CS929" s="533"/>
      <c r="CT929" s="533"/>
      <c r="CU929" s="533"/>
      <c r="CV929" s="533"/>
      <c r="CW929" s="533"/>
      <c r="CX929" s="533"/>
      <c r="CY929" s="533"/>
      <c r="CZ929" s="533"/>
      <c r="DA929" s="533"/>
      <c r="DB929" s="533"/>
      <c r="DC929" s="533"/>
      <c r="DD929" s="533"/>
      <c r="DE929" s="533"/>
      <c r="DF929" s="533"/>
      <c r="DG929" s="533"/>
      <c r="DH929" s="533"/>
      <c r="DI929" s="533"/>
      <c r="DJ929" s="533"/>
      <c r="DK929" s="533"/>
      <c r="DL929" s="533"/>
      <c r="DM929" s="533"/>
      <c r="DN929" s="533"/>
      <c r="DO929" s="534"/>
      <c r="DP929" s="534"/>
      <c r="DQ929" s="534"/>
      <c r="DR929" s="534"/>
      <c r="DS929" s="534"/>
      <c r="DT929" s="534"/>
      <c r="DU929" s="534"/>
      <c r="DV929" s="534"/>
      <c r="DW929" s="534"/>
      <c r="DX929" s="534"/>
      <c r="DY929" s="534"/>
      <c r="DZ929" s="534"/>
      <c r="EA929" s="534"/>
      <c r="EB929" s="534"/>
      <c r="EC929" s="534"/>
      <c r="ED929" s="534"/>
      <c r="EE929" s="534"/>
      <c r="EF929" s="534"/>
      <c r="EG929" s="534"/>
    </row>
    <row r="930" spans="1:137" ht="15" customHeight="1">
      <c r="A930"/>
      <c r="B930" s="535" t="s">
        <v>992</v>
      </c>
      <c r="C930" s="535"/>
      <c r="D930" s="535"/>
      <c r="E930" s="535"/>
      <c r="F930" s="535"/>
      <c r="G930" s="535"/>
      <c r="H930" s="535"/>
      <c r="I930" s="535"/>
      <c r="J930" s="535"/>
      <c r="K930" s="535"/>
      <c r="L930" s="535"/>
      <c r="M930" s="535"/>
      <c r="N930" s="535"/>
      <c r="O930" s="536">
        <f>SUM(X930:AV931)</f>
        <v>137958</v>
      </c>
      <c r="P930" s="536"/>
      <c r="Q930" s="536"/>
      <c r="R930" s="536"/>
      <c r="S930" s="536"/>
      <c r="T930" s="536"/>
      <c r="U930" s="536"/>
      <c r="V930" s="536"/>
      <c r="W930" s="536"/>
      <c r="X930" s="309">
        <v>15062</v>
      </c>
      <c r="Y930" s="309"/>
      <c r="Z930" s="309"/>
      <c r="AA930" s="309"/>
      <c r="AB930" s="309"/>
      <c r="AC930" s="309"/>
      <c r="AD930" s="309">
        <v>3015</v>
      </c>
      <c r="AE930" s="309"/>
      <c r="AF930" s="309"/>
      <c r="AG930" s="309"/>
      <c r="AH930" s="309"/>
      <c r="AI930" s="309"/>
      <c r="AJ930" s="309">
        <v>2150</v>
      </c>
      <c r="AK930" s="309"/>
      <c r="AL930" s="309"/>
      <c r="AM930" s="309"/>
      <c r="AN930" s="309"/>
      <c r="AO930" s="309"/>
      <c r="AP930" s="536">
        <v>117731</v>
      </c>
      <c r="AQ930" s="536"/>
      <c r="AR930" s="536"/>
      <c r="AS930" s="536"/>
      <c r="AT930" s="536"/>
      <c r="AU930" s="536"/>
      <c r="AV930" s="536"/>
      <c r="AW930" s="537">
        <v>378</v>
      </c>
      <c r="AX930" s="537"/>
      <c r="AY930" s="537"/>
      <c r="AZ930" s="537"/>
      <c r="BA930" s="537"/>
      <c r="BB930" s="537"/>
      <c r="BC930" s="537"/>
      <c r="BD930" s="537">
        <v>33.9</v>
      </c>
      <c r="BE930" s="537"/>
      <c r="BF930" s="537"/>
      <c r="BG930" s="537"/>
      <c r="BH930" s="537"/>
      <c r="BI930" s="537"/>
      <c r="BJ930" s="537"/>
      <c r="BK930" s="537">
        <v>66.1</v>
      </c>
      <c r="BL930" s="537"/>
      <c r="BM930" s="537"/>
      <c r="BN930" s="537"/>
      <c r="BO930" s="537"/>
      <c r="BP930" s="537"/>
      <c r="BQ930" s="537"/>
      <c r="BV930" s="83"/>
      <c r="BW930" s="83"/>
      <c r="BX930" s="83"/>
      <c r="BY930" s="83"/>
      <c r="BZ930" s="83"/>
      <c r="CA930" s="83"/>
      <c r="CB930" s="83"/>
      <c r="CC930" s="83"/>
      <c r="CD930" s="83"/>
      <c r="CE930" s="83"/>
      <c r="CF930" s="83"/>
      <c r="CG930" s="83"/>
      <c r="CH930" s="83"/>
      <c r="CI930" s="533"/>
      <c r="CJ930" s="533"/>
      <c r="CK930" s="533"/>
      <c r="CL930" s="533"/>
      <c r="CM930" s="533"/>
      <c r="CN930" s="533"/>
      <c r="CO930" s="533"/>
      <c r="CP930" s="533"/>
      <c r="CQ930" s="533"/>
      <c r="CR930" s="533"/>
      <c r="CS930" s="533"/>
      <c r="CT930" s="533"/>
      <c r="CU930" s="533"/>
      <c r="CV930" s="533"/>
      <c r="CW930" s="533"/>
      <c r="CX930" s="533"/>
      <c r="CY930" s="533"/>
      <c r="CZ930" s="533"/>
      <c r="DA930" s="533"/>
      <c r="DB930" s="533"/>
      <c r="DC930" s="533"/>
      <c r="DD930" s="533"/>
      <c r="DE930" s="533"/>
      <c r="DF930" s="533"/>
      <c r="DG930" s="533"/>
      <c r="DH930" s="533"/>
      <c r="DI930" s="533"/>
      <c r="DJ930" s="533"/>
      <c r="DK930" s="533"/>
      <c r="DL930" s="533"/>
      <c r="DM930" s="533"/>
      <c r="DN930" s="533"/>
      <c r="DO930" s="534"/>
      <c r="DP930" s="534"/>
      <c r="DQ930" s="534"/>
      <c r="DR930" s="534"/>
      <c r="DS930" s="534"/>
      <c r="DT930" s="534"/>
      <c r="DU930" s="534"/>
      <c r="DV930" s="534"/>
      <c r="DW930" s="534"/>
      <c r="DX930" s="534"/>
      <c r="DY930" s="534"/>
      <c r="DZ930" s="534"/>
      <c r="EA930" s="534"/>
      <c r="EB930" s="534"/>
      <c r="EC930" s="534"/>
      <c r="ED930" s="534"/>
      <c r="EE930" s="534"/>
      <c r="EF930" s="534"/>
      <c r="EG930" s="534"/>
    </row>
    <row r="931" spans="1:137" ht="15" customHeight="1">
      <c r="A931"/>
      <c r="B931" s="535"/>
      <c r="C931" s="535"/>
      <c r="D931" s="535"/>
      <c r="E931" s="535"/>
      <c r="F931" s="535"/>
      <c r="G931" s="535"/>
      <c r="H931" s="535"/>
      <c r="I931" s="535"/>
      <c r="J931" s="535"/>
      <c r="K931" s="535"/>
      <c r="L931" s="535"/>
      <c r="M931" s="535"/>
      <c r="N931" s="535"/>
      <c r="O931" s="536"/>
      <c r="P931" s="536"/>
      <c r="Q931" s="536"/>
      <c r="R931" s="536"/>
      <c r="S931" s="536"/>
      <c r="T931" s="536"/>
      <c r="U931" s="536"/>
      <c r="V931" s="536"/>
      <c r="W931" s="536"/>
      <c r="X931" s="309"/>
      <c r="Y931" s="309"/>
      <c r="Z931" s="309"/>
      <c r="AA931" s="309"/>
      <c r="AB931" s="309"/>
      <c r="AC931" s="309"/>
      <c r="AD931" s="309"/>
      <c r="AE931" s="309"/>
      <c r="AF931" s="309"/>
      <c r="AG931" s="309"/>
      <c r="AH931" s="309"/>
      <c r="AI931" s="309"/>
      <c r="AJ931" s="309"/>
      <c r="AK931" s="309"/>
      <c r="AL931" s="309"/>
      <c r="AM931" s="309"/>
      <c r="AN931" s="309"/>
      <c r="AO931" s="309"/>
      <c r="AP931" s="536"/>
      <c r="AQ931" s="536"/>
      <c r="AR931" s="536"/>
      <c r="AS931" s="536"/>
      <c r="AT931" s="536"/>
      <c r="AU931" s="536"/>
      <c r="AV931" s="536"/>
      <c r="AW931" s="537"/>
      <c r="AX931" s="537"/>
      <c r="AY931" s="537"/>
      <c r="AZ931" s="537"/>
      <c r="BA931" s="537"/>
      <c r="BB931" s="537"/>
      <c r="BC931" s="537"/>
      <c r="BD931" s="537"/>
      <c r="BE931" s="537"/>
      <c r="BF931" s="537"/>
      <c r="BG931" s="537"/>
      <c r="BH931" s="537"/>
      <c r="BI931" s="537"/>
      <c r="BJ931" s="537"/>
      <c r="BK931" s="537"/>
      <c r="BL931" s="537"/>
      <c r="BM931" s="537"/>
      <c r="BN931" s="537"/>
      <c r="BO931" s="537"/>
      <c r="BP931" s="537"/>
      <c r="BQ931" s="537"/>
      <c r="BV931" s="83"/>
      <c r="BW931" s="83"/>
      <c r="BX931" s="83"/>
      <c r="BY931" s="83"/>
      <c r="BZ931" s="83"/>
      <c r="CA931" s="83"/>
      <c r="CB931" s="83"/>
      <c r="CC931" s="83"/>
      <c r="CD931" s="83"/>
      <c r="CE931" s="83"/>
      <c r="CF931" s="83"/>
      <c r="CG931" s="83"/>
      <c r="CH931" s="83"/>
      <c r="CI931" s="533"/>
      <c r="CJ931" s="533"/>
      <c r="CK931" s="533"/>
      <c r="CL931" s="533"/>
      <c r="CM931" s="533"/>
      <c r="CN931" s="533"/>
      <c r="CO931" s="533"/>
      <c r="CP931" s="533"/>
      <c r="CQ931" s="533"/>
      <c r="CR931" s="533"/>
      <c r="CS931" s="533"/>
      <c r="CT931" s="533"/>
      <c r="CU931" s="533"/>
      <c r="CV931" s="533"/>
      <c r="CW931" s="533"/>
      <c r="CX931" s="533"/>
      <c r="CY931" s="533"/>
      <c r="CZ931" s="533"/>
      <c r="DA931" s="533"/>
      <c r="DB931" s="533"/>
      <c r="DC931" s="533"/>
      <c r="DD931" s="533"/>
      <c r="DE931" s="533"/>
      <c r="DF931" s="533"/>
      <c r="DG931" s="533"/>
      <c r="DH931" s="533"/>
      <c r="DI931" s="533"/>
      <c r="DJ931" s="533"/>
      <c r="DK931" s="533"/>
      <c r="DL931" s="533"/>
      <c r="DM931" s="533"/>
      <c r="DN931" s="533"/>
      <c r="DO931" s="534"/>
      <c r="DP931" s="534"/>
      <c r="DQ931" s="534"/>
      <c r="DR931" s="534"/>
      <c r="DS931" s="534"/>
      <c r="DT931" s="534"/>
      <c r="DU931" s="534"/>
      <c r="DV931" s="534"/>
      <c r="DW931" s="534"/>
      <c r="DX931" s="534"/>
      <c r="DY931" s="534"/>
      <c r="DZ931" s="534"/>
      <c r="EA931" s="534"/>
      <c r="EB931" s="534"/>
      <c r="EC931" s="534"/>
      <c r="ED931" s="534"/>
      <c r="EE931" s="534"/>
      <c r="EF931" s="534"/>
      <c r="EG931" s="534"/>
    </row>
    <row r="932" spans="1:137" ht="15" customHeight="1">
      <c r="A932"/>
      <c r="B932" s="538" t="s">
        <v>993</v>
      </c>
      <c r="C932" s="538"/>
      <c r="D932" s="538"/>
      <c r="E932" s="538"/>
      <c r="F932" s="538"/>
      <c r="G932" s="538"/>
      <c r="H932" s="538"/>
      <c r="I932" s="538"/>
      <c r="J932" s="538"/>
      <c r="K932" s="538"/>
      <c r="L932" s="538"/>
      <c r="M932" s="538"/>
      <c r="N932" s="538"/>
      <c r="O932" s="539">
        <f>SUM(X932:AV933)</f>
        <v>135989</v>
      </c>
      <c r="P932" s="539"/>
      <c r="Q932" s="539"/>
      <c r="R932" s="539"/>
      <c r="S932" s="539"/>
      <c r="T932" s="539"/>
      <c r="U932" s="539"/>
      <c r="V932" s="539"/>
      <c r="W932" s="539"/>
      <c r="X932" s="311">
        <v>16307</v>
      </c>
      <c r="Y932" s="311"/>
      <c r="Z932" s="311"/>
      <c r="AA932" s="311"/>
      <c r="AB932" s="311"/>
      <c r="AC932" s="311"/>
      <c r="AD932" s="311">
        <v>2714</v>
      </c>
      <c r="AE932" s="311"/>
      <c r="AF932" s="311"/>
      <c r="AG932" s="311"/>
      <c r="AH932" s="311"/>
      <c r="AI932" s="311"/>
      <c r="AJ932" s="311">
        <v>1594</v>
      </c>
      <c r="AK932" s="311"/>
      <c r="AL932" s="311"/>
      <c r="AM932" s="311"/>
      <c r="AN932" s="311"/>
      <c r="AO932" s="311"/>
      <c r="AP932" s="539">
        <v>115374</v>
      </c>
      <c r="AQ932" s="539"/>
      <c r="AR932" s="539"/>
      <c r="AS932" s="539"/>
      <c r="AT932" s="539"/>
      <c r="AU932" s="539"/>
      <c r="AV932" s="539"/>
      <c r="AW932" s="540">
        <v>372.6</v>
      </c>
      <c r="AX932" s="540"/>
      <c r="AY932" s="540"/>
      <c r="AZ932" s="540"/>
      <c r="BA932" s="540"/>
      <c r="BB932" s="540"/>
      <c r="BC932" s="540"/>
      <c r="BD932" s="540">
        <v>34</v>
      </c>
      <c r="BE932" s="540"/>
      <c r="BF932" s="540"/>
      <c r="BG932" s="540"/>
      <c r="BH932" s="540"/>
      <c r="BI932" s="540"/>
      <c r="BJ932" s="540"/>
      <c r="BK932" s="540">
        <v>66</v>
      </c>
      <c r="BL932" s="540"/>
      <c r="BM932" s="540"/>
      <c r="BN932" s="540"/>
      <c r="BO932" s="540"/>
      <c r="BP932" s="540"/>
      <c r="BQ932" s="540"/>
      <c r="BV932" s="83"/>
      <c r="BW932" s="83"/>
      <c r="BX932" s="83"/>
      <c r="BY932" s="83"/>
      <c r="BZ932" s="83"/>
      <c r="CA932" s="83"/>
      <c r="CB932" s="83"/>
      <c r="CC932" s="83"/>
      <c r="CD932" s="83"/>
      <c r="CE932" s="83"/>
      <c r="CF932" s="83"/>
      <c r="CG932" s="83"/>
      <c r="CH932" s="83"/>
      <c r="CI932" s="533"/>
      <c r="CJ932" s="533"/>
      <c r="CK932" s="533"/>
      <c r="CL932" s="533"/>
      <c r="CM932" s="533"/>
      <c r="CN932" s="533"/>
      <c r="CO932" s="533"/>
      <c r="CP932" s="533"/>
      <c r="CQ932" s="533"/>
      <c r="CR932" s="533"/>
      <c r="CS932" s="533"/>
      <c r="CT932" s="533"/>
      <c r="CU932" s="533"/>
      <c r="CV932" s="533"/>
      <c r="CW932" s="533"/>
      <c r="CX932" s="533"/>
      <c r="CY932" s="533"/>
      <c r="CZ932" s="533"/>
      <c r="DA932" s="533"/>
      <c r="DB932" s="533"/>
      <c r="DC932" s="533"/>
      <c r="DD932" s="533"/>
      <c r="DE932" s="533"/>
      <c r="DF932" s="533"/>
      <c r="DG932" s="533"/>
      <c r="DH932" s="533"/>
      <c r="DI932" s="533"/>
      <c r="DJ932" s="533"/>
      <c r="DK932" s="533"/>
      <c r="DL932" s="533"/>
      <c r="DM932" s="533"/>
      <c r="DN932" s="533"/>
      <c r="DO932" s="534"/>
      <c r="DP932" s="534"/>
      <c r="DQ932" s="534"/>
      <c r="DR932" s="534"/>
      <c r="DS932" s="534"/>
      <c r="DT932" s="534"/>
      <c r="DU932" s="534"/>
      <c r="DV932" s="534"/>
      <c r="DW932" s="534"/>
      <c r="DX932" s="534"/>
      <c r="DY932" s="534"/>
      <c r="DZ932" s="534"/>
      <c r="EA932" s="534"/>
      <c r="EB932" s="534"/>
      <c r="EC932" s="534"/>
      <c r="ED932" s="534"/>
      <c r="EE932" s="534"/>
      <c r="EF932" s="534"/>
      <c r="EG932" s="534"/>
    </row>
    <row r="933" spans="1:137" ht="15" customHeight="1">
      <c r="A933"/>
      <c r="B933" s="538"/>
      <c r="C933" s="538"/>
      <c r="D933" s="538"/>
      <c r="E933" s="538"/>
      <c r="F933" s="538"/>
      <c r="G933" s="538"/>
      <c r="H933" s="538"/>
      <c r="I933" s="538"/>
      <c r="J933" s="538"/>
      <c r="K933" s="538"/>
      <c r="L933" s="538"/>
      <c r="M933" s="538"/>
      <c r="N933" s="538"/>
      <c r="O933" s="539"/>
      <c r="P933" s="539"/>
      <c r="Q933" s="539"/>
      <c r="R933" s="539"/>
      <c r="S933" s="539"/>
      <c r="T933" s="539"/>
      <c r="U933" s="539"/>
      <c r="V933" s="539"/>
      <c r="W933" s="539"/>
      <c r="X933" s="311"/>
      <c r="Y933" s="311"/>
      <c r="Z933" s="311"/>
      <c r="AA933" s="311"/>
      <c r="AB933" s="311"/>
      <c r="AC933" s="311"/>
      <c r="AD933" s="311"/>
      <c r="AE933" s="311"/>
      <c r="AF933" s="311"/>
      <c r="AG933" s="311"/>
      <c r="AH933" s="311"/>
      <c r="AI933" s="311"/>
      <c r="AJ933" s="311"/>
      <c r="AK933" s="311"/>
      <c r="AL933" s="311"/>
      <c r="AM933" s="311"/>
      <c r="AN933" s="311"/>
      <c r="AO933" s="311"/>
      <c r="AP933" s="539"/>
      <c r="AQ933" s="539"/>
      <c r="AR933" s="539"/>
      <c r="AS933" s="539"/>
      <c r="AT933" s="539"/>
      <c r="AU933" s="539"/>
      <c r="AV933" s="539"/>
      <c r="AW933" s="540"/>
      <c r="AX933" s="540"/>
      <c r="AY933" s="540"/>
      <c r="AZ933" s="540"/>
      <c r="BA933" s="540"/>
      <c r="BB933" s="540"/>
      <c r="BC933" s="540"/>
      <c r="BD933" s="540"/>
      <c r="BE933" s="540"/>
      <c r="BF933" s="540"/>
      <c r="BG933" s="540"/>
      <c r="BH933" s="540"/>
      <c r="BI933" s="540"/>
      <c r="BJ933" s="540"/>
      <c r="BK933" s="540"/>
      <c r="BL933" s="540"/>
      <c r="BM933" s="540"/>
      <c r="BN933" s="540"/>
      <c r="BO933" s="540"/>
      <c r="BP933" s="540"/>
      <c r="BQ933" s="540"/>
      <c r="BV933" s="83"/>
      <c r="BW933" s="83"/>
      <c r="BX933" s="83"/>
      <c r="BY933" s="83"/>
      <c r="BZ933" s="83"/>
      <c r="CA933" s="83"/>
      <c r="CB933" s="83"/>
      <c r="CC933" s="83"/>
      <c r="CD933" s="83"/>
      <c r="CE933" s="83"/>
      <c r="CF933" s="83"/>
      <c r="CG933" s="83"/>
      <c r="CH933" s="83"/>
      <c r="CI933" s="533"/>
      <c r="CJ933" s="533"/>
      <c r="CK933" s="533"/>
      <c r="CL933" s="533"/>
      <c r="CM933" s="533"/>
      <c r="CN933" s="533"/>
      <c r="CO933" s="533"/>
      <c r="CP933" s="533"/>
      <c r="CQ933" s="533"/>
      <c r="CR933" s="533"/>
      <c r="CS933" s="533"/>
      <c r="CT933" s="533"/>
      <c r="CU933" s="533"/>
      <c r="CV933" s="533"/>
      <c r="CW933" s="533"/>
      <c r="CX933" s="533"/>
      <c r="CY933" s="533"/>
      <c r="CZ933" s="533"/>
      <c r="DA933" s="533"/>
      <c r="DB933" s="533"/>
      <c r="DC933" s="533"/>
      <c r="DD933" s="533"/>
      <c r="DE933" s="533"/>
      <c r="DF933" s="533"/>
      <c r="DG933" s="533"/>
      <c r="DH933" s="533"/>
      <c r="DI933" s="533"/>
      <c r="DJ933" s="533"/>
      <c r="DK933" s="533"/>
      <c r="DL933" s="533"/>
      <c r="DM933" s="533"/>
      <c r="DN933" s="533"/>
      <c r="DO933" s="534"/>
      <c r="DP933" s="534"/>
      <c r="DQ933" s="534"/>
      <c r="DR933" s="534"/>
      <c r="DS933" s="534"/>
      <c r="DT933" s="534"/>
      <c r="DU933" s="534"/>
      <c r="DV933" s="534"/>
      <c r="DW933" s="534"/>
      <c r="DX933" s="534"/>
      <c r="DY933" s="534"/>
      <c r="DZ933" s="534"/>
      <c r="EA933" s="534"/>
      <c r="EB933" s="534"/>
      <c r="EC933" s="534"/>
      <c r="ED933" s="534"/>
      <c r="EE933" s="534"/>
      <c r="EF933" s="534"/>
      <c r="EG933" s="534"/>
    </row>
    <row r="934" spans="1:137" ht="15" customHeight="1">
      <c r="A934"/>
      <c r="B934" s="541" t="s">
        <v>994</v>
      </c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 s="52" t="s">
        <v>995</v>
      </c>
      <c r="BV934" s="527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  <c r="DQ934" s="31"/>
      <c r="DR934" s="31"/>
      <c r="DS934" s="31"/>
      <c r="DT934" s="31"/>
      <c r="DU934" s="31"/>
      <c r="DV934" s="31"/>
      <c r="DW934" s="31"/>
      <c r="DX934" s="31"/>
      <c r="DY934" s="31"/>
      <c r="DZ934" s="31"/>
      <c r="EA934" s="31"/>
      <c r="EB934" s="31"/>
      <c r="EC934" s="31"/>
      <c r="ED934" s="31"/>
      <c r="EE934" s="31"/>
      <c r="EF934" s="31"/>
      <c r="EG934" s="31"/>
    </row>
    <row r="935" spans="1:69" ht="11.2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</row>
    <row r="936" spans="1:69" ht="15" customHeight="1">
      <c r="A936" s="4" t="s">
        <v>996</v>
      </c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 s="52" t="s">
        <v>997</v>
      </c>
    </row>
    <row r="937" spans="1:69" ht="3.7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</row>
    <row r="938" spans="1:69" ht="15" customHeight="1">
      <c r="A938"/>
      <c r="B938" s="5" t="s">
        <v>12</v>
      </c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 t="s">
        <v>998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 t="s">
        <v>999</v>
      </c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 t="s">
        <v>1000</v>
      </c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 t="s">
        <v>1001</v>
      </c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 t="s">
        <v>1002</v>
      </c>
      <c r="BH938" s="5"/>
      <c r="BI938" s="5"/>
      <c r="BJ938" s="5"/>
      <c r="BK938" s="5"/>
      <c r="BL938" s="5"/>
      <c r="BM938" s="5"/>
      <c r="BN938" s="5"/>
      <c r="BO938" s="5"/>
      <c r="BP938" s="5"/>
      <c r="BQ938" s="5"/>
    </row>
    <row r="939" spans="1:69" ht="15" customHeight="1">
      <c r="A939"/>
      <c r="B939" s="275" t="s">
        <v>1003</v>
      </c>
      <c r="C939" s="275"/>
      <c r="D939" s="275"/>
      <c r="E939" s="275"/>
      <c r="F939" s="12" t="s">
        <v>1004</v>
      </c>
      <c r="G939" s="12"/>
      <c r="H939" s="12"/>
      <c r="I939" s="12"/>
      <c r="J939" s="12"/>
      <c r="K939" s="12"/>
      <c r="L939" s="12"/>
      <c r="M939" s="12"/>
      <c r="N939" s="12"/>
      <c r="O939" s="250">
        <v>255</v>
      </c>
      <c r="P939" s="250"/>
      <c r="Q939" s="250"/>
      <c r="R939" s="250"/>
      <c r="S939" s="250"/>
      <c r="T939" s="250"/>
      <c r="U939" s="250"/>
      <c r="V939" s="250"/>
      <c r="W939" s="250"/>
      <c r="X939" s="250"/>
      <c r="Y939" s="250"/>
      <c r="Z939" s="250">
        <v>133</v>
      </c>
      <c r="AA939" s="250"/>
      <c r="AB939" s="250"/>
      <c r="AC939" s="250"/>
      <c r="AD939" s="250"/>
      <c r="AE939" s="250"/>
      <c r="AF939" s="250"/>
      <c r="AG939" s="250"/>
      <c r="AH939" s="250"/>
      <c r="AI939" s="250"/>
      <c r="AJ939" s="250"/>
      <c r="AK939" s="250">
        <v>217</v>
      </c>
      <c r="AL939" s="250"/>
      <c r="AM939" s="250"/>
      <c r="AN939" s="250"/>
      <c r="AO939" s="250"/>
      <c r="AP939" s="250"/>
      <c r="AQ939" s="250"/>
      <c r="AR939" s="250"/>
      <c r="AS939" s="250"/>
      <c r="AT939" s="250"/>
      <c r="AU939" s="250"/>
      <c r="AV939" s="250">
        <v>63</v>
      </c>
      <c r="AW939" s="250"/>
      <c r="AX939" s="250"/>
      <c r="AY939" s="250"/>
      <c r="AZ939" s="250"/>
      <c r="BA939" s="250"/>
      <c r="BB939" s="250"/>
      <c r="BC939" s="250"/>
      <c r="BD939" s="250"/>
      <c r="BE939" s="250"/>
      <c r="BF939" s="250"/>
      <c r="BG939" s="250">
        <v>307</v>
      </c>
      <c r="BH939" s="250"/>
      <c r="BI939" s="250"/>
      <c r="BJ939" s="250"/>
      <c r="BK939" s="250"/>
      <c r="BL939" s="250"/>
      <c r="BM939" s="250"/>
      <c r="BN939" s="250"/>
      <c r="BO939" s="250"/>
      <c r="BP939" s="250"/>
      <c r="BQ939" s="250"/>
    </row>
    <row r="940" spans="1:69" ht="15" customHeight="1">
      <c r="A940"/>
      <c r="B940" s="275"/>
      <c r="C940" s="275"/>
      <c r="D940" s="275"/>
      <c r="E940" s="275"/>
      <c r="F940" s="61" t="s">
        <v>1005</v>
      </c>
      <c r="G940" s="61"/>
      <c r="H940" s="61"/>
      <c r="I940" s="61"/>
      <c r="J940" s="61"/>
      <c r="K940" s="61"/>
      <c r="L940" s="61"/>
      <c r="M940" s="61"/>
      <c r="N940" s="61"/>
      <c r="O940" s="251">
        <v>102</v>
      </c>
      <c r="P940" s="251"/>
      <c r="Q940" s="251"/>
      <c r="R940" s="251"/>
      <c r="S940" s="251"/>
      <c r="T940" s="251"/>
      <c r="U940" s="251"/>
      <c r="V940" s="251"/>
      <c r="W940" s="251"/>
      <c r="X940" s="251"/>
      <c r="Y940" s="251"/>
      <c r="Z940" s="251">
        <v>90</v>
      </c>
      <c r="AA940" s="251"/>
      <c r="AB940" s="251"/>
      <c r="AC940" s="251"/>
      <c r="AD940" s="251"/>
      <c r="AE940" s="251"/>
      <c r="AF940" s="251"/>
      <c r="AG940" s="251"/>
      <c r="AH940" s="251"/>
      <c r="AI940" s="251"/>
      <c r="AJ940" s="251"/>
      <c r="AK940" s="251">
        <v>172</v>
      </c>
      <c r="AL940" s="251"/>
      <c r="AM940" s="251"/>
      <c r="AN940" s="251"/>
      <c r="AO940" s="251"/>
      <c r="AP940" s="251"/>
      <c r="AQ940" s="251"/>
      <c r="AR940" s="251"/>
      <c r="AS940" s="251"/>
      <c r="AT940" s="251"/>
      <c r="AU940" s="251"/>
      <c r="AV940" s="251">
        <v>26</v>
      </c>
      <c r="AW940" s="251"/>
      <c r="AX940" s="251"/>
      <c r="AY940" s="251"/>
      <c r="AZ940" s="251"/>
      <c r="BA940" s="251"/>
      <c r="BB940" s="251"/>
      <c r="BC940" s="251"/>
      <c r="BD940" s="251"/>
      <c r="BE940" s="251"/>
      <c r="BF940" s="251"/>
      <c r="BG940" s="251">
        <v>8218</v>
      </c>
      <c r="BH940" s="251"/>
      <c r="BI940" s="251"/>
      <c r="BJ940" s="251"/>
      <c r="BK940" s="251"/>
      <c r="BL940" s="251"/>
      <c r="BM940" s="251"/>
      <c r="BN940" s="251"/>
      <c r="BO940" s="251"/>
      <c r="BP940" s="251"/>
      <c r="BQ940" s="251"/>
    </row>
    <row r="941" spans="1:69" ht="15" customHeight="1">
      <c r="A941"/>
      <c r="B941" s="275"/>
      <c r="C941" s="275"/>
      <c r="D941" s="275"/>
      <c r="E941" s="275"/>
      <c r="F941" s="16" t="s">
        <v>1006</v>
      </c>
      <c r="G941" s="16"/>
      <c r="H941" s="16"/>
      <c r="I941" s="16"/>
      <c r="J941" s="16"/>
      <c r="K941" s="16"/>
      <c r="L941" s="16"/>
      <c r="M941" s="16"/>
      <c r="N941" s="16"/>
      <c r="O941" s="542">
        <v>52.7</v>
      </c>
      <c r="P941" s="542"/>
      <c r="Q941" s="542"/>
      <c r="R941" s="542"/>
      <c r="S941" s="542"/>
      <c r="T941" s="542"/>
      <c r="U941" s="542"/>
      <c r="V941" s="542"/>
      <c r="W941" s="542"/>
      <c r="X941" s="542"/>
      <c r="Y941" s="542"/>
      <c r="Z941" s="542">
        <v>33.4</v>
      </c>
      <c r="AA941" s="542"/>
      <c r="AB941" s="542"/>
      <c r="AC941" s="542"/>
      <c r="AD941" s="542"/>
      <c r="AE941" s="542"/>
      <c r="AF941" s="542"/>
      <c r="AG941" s="542"/>
      <c r="AH941" s="542"/>
      <c r="AI941" s="542"/>
      <c r="AJ941" s="542"/>
      <c r="AK941" s="542">
        <v>45.2</v>
      </c>
      <c r="AL941" s="542"/>
      <c r="AM941" s="542"/>
      <c r="AN941" s="542"/>
      <c r="AO941" s="542"/>
      <c r="AP941" s="542"/>
      <c r="AQ941" s="542"/>
      <c r="AR941" s="542"/>
      <c r="AS941" s="542"/>
      <c r="AT941" s="542"/>
      <c r="AU941" s="542"/>
      <c r="AV941" s="542">
        <v>20.5</v>
      </c>
      <c r="AW941" s="542"/>
      <c r="AX941" s="542"/>
      <c r="AY941" s="542"/>
      <c r="AZ941" s="542"/>
      <c r="BA941" s="542"/>
      <c r="BB941" s="542"/>
      <c r="BC941" s="542"/>
      <c r="BD941" s="542"/>
      <c r="BE941" s="542"/>
      <c r="BF941" s="542"/>
      <c r="BG941" s="542">
        <v>30.8</v>
      </c>
      <c r="BH941" s="542"/>
      <c r="BI941" s="542"/>
      <c r="BJ941" s="542"/>
      <c r="BK941" s="542"/>
      <c r="BL941" s="542"/>
      <c r="BM941" s="542"/>
      <c r="BN941" s="542"/>
      <c r="BO941" s="542"/>
      <c r="BP941" s="542"/>
      <c r="BQ941" s="542"/>
    </row>
    <row r="942" spans="1:69" ht="15" customHeight="1">
      <c r="A942"/>
      <c r="B942" s="275" t="s">
        <v>1007</v>
      </c>
      <c r="C942" s="275"/>
      <c r="D942" s="275"/>
      <c r="E942" s="275"/>
      <c r="F942" s="12" t="s">
        <v>1004</v>
      </c>
      <c r="G942" s="12"/>
      <c r="H942" s="12"/>
      <c r="I942" s="12"/>
      <c r="J942" s="12"/>
      <c r="K942" s="12"/>
      <c r="L942" s="12"/>
      <c r="M942" s="12"/>
      <c r="N942" s="12"/>
      <c r="O942" s="250">
        <v>206</v>
      </c>
      <c r="P942" s="250"/>
      <c r="Q942" s="250"/>
      <c r="R942" s="250"/>
      <c r="S942" s="250"/>
      <c r="T942" s="250"/>
      <c r="U942" s="250"/>
      <c r="V942" s="250"/>
      <c r="W942" s="250"/>
      <c r="X942" s="250"/>
      <c r="Y942" s="250"/>
      <c r="Z942" s="250">
        <v>124</v>
      </c>
      <c r="AA942" s="250"/>
      <c r="AB942" s="250"/>
      <c r="AC942" s="250"/>
      <c r="AD942" s="250"/>
      <c r="AE942" s="250"/>
      <c r="AF942" s="250"/>
      <c r="AG942" s="250"/>
      <c r="AH942" s="250"/>
      <c r="AI942" s="250"/>
      <c r="AJ942" s="250"/>
      <c r="AK942" s="250">
        <v>217</v>
      </c>
      <c r="AL942" s="250"/>
      <c r="AM942" s="250"/>
      <c r="AN942" s="250"/>
      <c r="AO942" s="250"/>
      <c r="AP942" s="250"/>
      <c r="AQ942" s="250"/>
      <c r="AR942" s="250"/>
      <c r="AS942" s="250"/>
      <c r="AT942" s="250"/>
      <c r="AU942" s="250"/>
      <c r="AV942" s="250">
        <v>56</v>
      </c>
      <c r="AW942" s="250"/>
      <c r="AX942" s="250"/>
      <c r="AY942" s="250"/>
      <c r="AZ942" s="250"/>
      <c r="BA942" s="250"/>
      <c r="BB942" s="250"/>
      <c r="BC942" s="250"/>
      <c r="BD942" s="250"/>
      <c r="BE942" s="250"/>
      <c r="BF942" s="250"/>
      <c r="BG942" s="250">
        <v>309</v>
      </c>
      <c r="BH942" s="250"/>
      <c r="BI942" s="250"/>
      <c r="BJ942" s="250"/>
      <c r="BK942" s="250"/>
      <c r="BL942" s="250"/>
      <c r="BM942" s="250"/>
      <c r="BN942" s="250"/>
      <c r="BO942" s="250"/>
      <c r="BP942" s="250"/>
      <c r="BQ942" s="250"/>
    </row>
    <row r="943" spans="1:69" ht="15" customHeight="1">
      <c r="A943"/>
      <c r="B943" s="275"/>
      <c r="C943" s="275"/>
      <c r="D943" s="275"/>
      <c r="E943" s="275"/>
      <c r="F943" s="61" t="s">
        <v>1005</v>
      </c>
      <c r="G943" s="61"/>
      <c r="H943" s="61"/>
      <c r="I943" s="61"/>
      <c r="J943" s="61"/>
      <c r="K943" s="61"/>
      <c r="L943" s="61"/>
      <c r="M943" s="61"/>
      <c r="N943" s="61"/>
      <c r="O943" s="251">
        <v>90</v>
      </c>
      <c r="P943" s="251"/>
      <c r="Q943" s="251"/>
      <c r="R943" s="251"/>
      <c r="S943" s="251"/>
      <c r="T943" s="251"/>
      <c r="U943" s="251"/>
      <c r="V943" s="251"/>
      <c r="W943" s="251"/>
      <c r="X943" s="251"/>
      <c r="Y943" s="251"/>
      <c r="Z943" s="251">
        <v>86</v>
      </c>
      <c r="AA943" s="251"/>
      <c r="AB943" s="251"/>
      <c r="AC943" s="251"/>
      <c r="AD943" s="251"/>
      <c r="AE943" s="251"/>
      <c r="AF943" s="251"/>
      <c r="AG943" s="251"/>
      <c r="AH943" s="251"/>
      <c r="AI943" s="251"/>
      <c r="AJ943" s="251"/>
      <c r="AK943" s="251">
        <v>170</v>
      </c>
      <c r="AL943" s="251"/>
      <c r="AM943" s="251"/>
      <c r="AN943" s="251"/>
      <c r="AO943" s="251"/>
      <c r="AP943" s="251"/>
      <c r="AQ943" s="251"/>
      <c r="AR943" s="251"/>
      <c r="AS943" s="251"/>
      <c r="AT943" s="251"/>
      <c r="AU943" s="251"/>
      <c r="AV943" s="251">
        <v>20</v>
      </c>
      <c r="AW943" s="251"/>
      <c r="AX943" s="251"/>
      <c r="AY943" s="251"/>
      <c r="AZ943" s="251"/>
      <c r="BA943" s="251"/>
      <c r="BB943" s="251"/>
      <c r="BC943" s="251"/>
      <c r="BD943" s="251"/>
      <c r="BE943" s="251"/>
      <c r="BF943" s="251"/>
      <c r="BG943" s="251">
        <v>8081</v>
      </c>
      <c r="BH943" s="251"/>
      <c r="BI943" s="251"/>
      <c r="BJ943" s="251"/>
      <c r="BK943" s="251"/>
      <c r="BL943" s="251"/>
      <c r="BM943" s="251"/>
      <c r="BN943" s="251"/>
      <c r="BO943" s="251"/>
      <c r="BP943" s="251"/>
      <c r="BQ943" s="251"/>
    </row>
    <row r="944" spans="1:69" ht="15" customHeight="1">
      <c r="A944"/>
      <c r="B944" s="275"/>
      <c r="C944" s="275"/>
      <c r="D944" s="275"/>
      <c r="E944" s="275"/>
      <c r="F944" s="16" t="s">
        <v>1006</v>
      </c>
      <c r="G944" s="16"/>
      <c r="H944" s="16"/>
      <c r="I944" s="16"/>
      <c r="J944" s="16"/>
      <c r="K944" s="16"/>
      <c r="L944" s="16"/>
      <c r="M944" s="16"/>
      <c r="N944" s="16"/>
      <c r="O944" s="542">
        <v>44</v>
      </c>
      <c r="P944" s="542"/>
      <c r="Q944" s="542"/>
      <c r="R944" s="542"/>
      <c r="S944" s="542"/>
      <c r="T944" s="542"/>
      <c r="U944" s="542"/>
      <c r="V944" s="542"/>
      <c r="W944" s="542"/>
      <c r="X944" s="542"/>
      <c r="Y944" s="542"/>
      <c r="Z944" s="542">
        <v>26.3</v>
      </c>
      <c r="AA944" s="542"/>
      <c r="AB944" s="542"/>
      <c r="AC944" s="542"/>
      <c r="AD944" s="542"/>
      <c r="AE944" s="542"/>
      <c r="AF944" s="542"/>
      <c r="AG944" s="542"/>
      <c r="AH944" s="542"/>
      <c r="AI944" s="542"/>
      <c r="AJ944" s="542"/>
      <c r="AK944" s="542">
        <v>47.1</v>
      </c>
      <c r="AL944" s="542"/>
      <c r="AM944" s="542"/>
      <c r="AN944" s="542"/>
      <c r="AO944" s="542"/>
      <c r="AP944" s="542"/>
      <c r="AQ944" s="542"/>
      <c r="AR944" s="542"/>
      <c r="AS944" s="542"/>
      <c r="AT944" s="542"/>
      <c r="AU944" s="542"/>
      <c r="AV944" s="542">
        <v>18.1</v>
      </c>
      <c r="AW944" s="542"/>
      <c r="AX944" s="542"/>
      <c r="AY944" s="542"/>
      <c r="AZ944" s="542"/>
      <c r="BA944" s="542"/>
      <c r="BB944" s="542"/>
      <c r="BC944" s="542"/>
      <c r="BD944" s="542"/>
      <c r="BE944" s="542"/>
      <c r="BF944" s="542"/>
      <c r="BG944" s="542">
        <v>30.1</v>
      </c>
      <c r="BH944" s="542"/>
      <c r="BI944" s="542"/>
      <c r="BJ944" s="542"/>
      <c r="BK944" s="542"/>
      <c r="BL944" s="542"/>
      <c r="BM944" s="542"/>
      <c r="BN944" s="542"/>
      <c r="BO944" s="542"/>
      <c r="BP944" s="542"/>
      <c r="BQ944" s="542"/>
    </row>
    <row r="945" spans="1:69" ht="15" customHeight="1">
      <c r="A945"/>
      <c r="B945" s="275" t="s">
        <v>1008</v>
      </c>
      <c r="C945" s="275"/>
      <c r="D945" s="275"/>
      <c r="E945" s="275"/>
      <c r="F945" s="12" t="s">
        <v>1004</v>
      </c>
      <c r="G945" s="12"/>
      <c r="H945" s="12"/>
      <c r="I945" s="12"/>
      <c r="J945" s="12"/>
      <c r="K945" s="12"/>
      <c r="L945" s="12"/>
      <c r="M945" s="12"/>
      <c r="N945" s="12"/>
      <c r="O945" s="250">
        <v>181</v>
      </c>
      <c r="P945" s="250"/>
      <c r="Q945" s="250"/>
      <c r="R945" s="250"/>
      <c r="S945" s="250"/>
      <c r="T945" s="250"/>
      <c r="U945" s="250"/>
      <c r="V945" s="250"/>
      <c r="W945" s="250"/>
      <c r="X945" s="250"/>
      <c r="Y945" s="250"/>
      <c r="Z945" s="250">
        <v>122</v>
      </c>
      <c r="AA945" s="250"/>
      <c r="AB945" s="250"/>
      <c r="AC945" s="250"/>
      <c r="AD945" s="250"/>
      <c r="AE945" s="250"/>
      <c r="AF945" s="250"/>
      <c r="AG945" s="250"/>
      <c r="AH945" s="250"/>
      <c r="AI945" s="250"/>
      <c r="AJ945" s="250"/>
      <c r="AK945" s="250">
        <v>230</v>
      </c>
      <c r="AL945" s="250"/>
      <c r="AM945" s="250"/>
      <c r="AN945" s="250"/>
      <c r="AO945" s="250"/>
      <c r="AP945" s="250"/>
      <c r="AQ945" s="250"/>
      <c r="AR945" s="250"/>
      <c r="AS945" s="250"/>
      <c r="AT945" s="250"/>
      <c r="AU945" s="250"/>
      <c r="AV945" s="250">
        <v>52</v>
      </c>
      <c r="AW945" s="250"/>
      <c r="AX945" s="250"/>
      <c r="AY945" s="250"/>
      <c r="AZ945" s="250"/>
      <c r="BA945" s="250"/>
      <c r="BB945" s="250"/>
      <c r="BC945" s="250"/>
      <c r="BD945" s="250"/>
      <c r="BE945" s="250"/>
      <c r="BF945" s="250"/>
      <c r="BG945" s="250">
        <v>308</v>
      </c>
      <c r="BH945" s="250"/>
      <c r="BI945" s="250"/>
      <c r="BJ945" s="250"/>
      <c r="BK945" s="250"/>
      <c r="BL945" s="250"/>
      <c r="BM945" s="250"/>
      <c r="BN945" s="250"/>
      <c r="BO945" s="250"/>
      <c r="BP945" s="250"/>
      <c r="BQ945" s="250"/>
    </row>
    <row r="946" spans="1:69" ht="15" customHeight="1">
      <c r="A946"/>
      <c r="B946" s="275"/>
      <c r="C946" s="275"/>
      <c r="D946" s="275"/>
      <c r="E946" s="275"/>
      <c r="F946" s="61" t="s">
        <v>1005</v>
      </c>
      <c r="G946" s="61"/>
      <c r="H946" s="61"/>
      <c r="I946" s="61"/>
      <c r="J946" s="61"/>
      <c r="K946" s="61"/>
      <c r="L946" s="61"/>
      <c r="M946" s="61"/>
      <c r="N946" s="61"/>
      <c r="O946" s="251">
        <v>97</v>
      </c>
      <c r="P946" s="251"/>
      <c r="Q946" s="251"/>
      <c r="R946" s="251"/>
      <c r="S946" s="251"/>
      <c r="T946" s="251"/>
      <c r="U946" s="251"/>
      <c r="V946" s="251"/>
      <c r="W946" s="251"/>
      <c r="X946" s="251"/>
      <c r="Y946" s="251"/>
      <c r="Z946" s="251">
        <v>79</v>
      </c>
      <c r="AA946" s="251"/>
      <c r="AB946" s="251"/>
      <c r="AC946" s="251"/>
      <c r="AD946" s="251"/>
      <c r="AE946" s="251"/>
      <c r="AF946" s="251"/>
      <c r="AG946" s="251"/>
      <c r="AH946" s="251"/>
      <c r="AI946" s="251"/>
      <c r="AJ946" s="251"/>
      <c r="AK946" s="251">
        <v>170</v>
      </c>
      <c r="AL946" s="251"/>
      <c r="AM946" s="251"/>
      <c r="AN946" s="251"/>
      <c r="AO946" s="251"/>
      <c r="AP946" s="251"/>
      <c r="AQ946" s="251"/>
      <c r="AR946" s="251"/>
      <c r="AS946" s="251"/>
      <c r="AT946" s="251"/>
      <c r="AU946" s="251"/>
      <c r="AV946" s="251">
        <v>23</v>
      </c>
      <c r="AW946" s="251"/>
      <c r="AX946" s="251"/>
      <c r="AY946" s="251"/>
      <c r="AZ946" s="251"/>
      <c r="BA946" s="251"/>
      <c r="BB946" s="251"/>
      <c r="BC946" s="251"/>
      <c r="BD946" s="251"/>
      <c r="BE946" s="251"/>
      <c r="BF946" s="251"/>
      <c r="BG946" s="251">
        <v>8169</v>
      </c>
      <c r="BH946" s="251"/>
      <c r="BI946" s="251"/>
      <c r="BJ946" s="251"/>
      <c r="BK946" s="251"/>
      <c r="BL946" s="251"/>
      <c r="BM946" s="251"/>
      <c r="BN946" s="251"/>
      <c r="BO946" s="251"/>
      <c r="BP946" s="251"/>
      <c r="BQ946" s="251"/>
    </row>
    <row r="947" spans="1:69" ht="15" customHeight="1">
      <c r="A947"/>
      <c r="B947" s="275"/>
      <c r="C947" s="275"/>
      <c r="D947" s="275"/>
      <c r="E947" s="275"/>
      <c r="F947" s="16" t="s">
        <v>1006</v>
      </c>
      <c r="G947" s="16"/>
      <c r="H947" s="16"/>
      <c r="I947" s="16"/>
      <c r="J947" s="16"/>
      <c r="K947" s="16"/>
      <c r="L947" s="16"/>
      <c r="M947" s="16"/>
      <c r="N947" s="16"/>
      <c r="O947" s="542">
        <v>40.5</v>
      </c>
      <c r="P947" s="542"/>
      <c r="Q947" s="542"/>
      <c r="R947" s="542"/>
      <c r="S947" s="542"/>
      <c r="T947" s="542"/>
      <c r="U947" s="542"/>
      <c r="V947" s="542"/>
      <c r="W947" s="542"/>
      <c r="X947" s="542"/>
      <c r="Y947" s="542"/>
      <c r="Z947" s="542">
        <v>28.4</v>
      </c>
      <c r="AA947" s="542"/>
      <c r="AB947" s="542"/>
      <c r="AC947" s="542"/>
      <c r="AD947" s="542"/>
      <c r="AE947" s="542"/>
      <c r="AF947" s="542"/>
      <c r="AG947" s="542"/>
      <c r="AH947" s="542"/>
      <c r="AI947" s="542"/>
      <c r="AJ947" s="542"/>
      <c r="AK947" s="542">
        <v>46.1</v>
      </c>
      <c r="AL947" s="542"/>
      <c r="AM947" s="542"/>
      <c r="AN947" s="542"/>
      <c r="AO947" s="542"/>
      <c r="AP947" s="542"/>
      <c r="AQ947" s="542"/>
      <c r="AR947" s="542"/>
      <c r="AS947" s="542"/>
      <c r="AT947" s="542"/>
      <c r="AU947" s="542"/>
      <c r="AV947" s="542">
        <v>16.9</v>
      </c>
      <c r="AW947" s="542"/>
      <c r="AX947" s="542"/>
      <c r="AY947" s="542"/>
      <c r="AZ947" s="542"/>
      <c r="BA947" s="542"/>
      <c r="BB947" s="542"/>
      <c r="BC947" s="542"/>
      <c r="BD947" s="542"/>
      <c r="BE947" s="542"/>
      <c r="BF947" s="542"/>
      <c r="BG947" s="542">
        <v>30.5</v>
      </c>
      <c r="BH947" s="542"/>
      <c r="BI947" s="542"/>
      <c r="BJ947" s="542"/>
      <c r="BK947" s="542"/>
      <c r="BL947" s="542"/>
      <c r="BM947" s="542"/>
      <c r="BN947" s="542"/>
      <c r="BO947" s="542"/>
      <c r="BP947" s="542"/>
      <c r="BQ947" s="542"/>
    </row>
    <row r="948" spans="1:69" ht="15" customHeight="1">
      <c r="A948"/>
      <c r="B948" s="275" t="s">
        <v>1009</v>
      </c>
      <c r="C948" s="275"/>
      <c r="D948" s="275"/>
      <c r="E948" s="275"/>
      <c r="F948" s="12" t="s">
        <v>1004</v>
      </c>
      <c r="G948" s="12"/>
      <c r="H948" s="12"/>
      <c r="I948" s="12"/>
      <c r="J948" s="12"/>
      <c r="K948" s="12"/>
      <c r="L948" s="12"/>
      <c r="M948" s="12"/>
      <c r="N948" s="12"/>
      <c r="O948" s="250">
        <v>163</v>
      </c>
      <c r="P948" s="250"/>
      <c r="Q948" s="250"/>
      <c r="R948" s="250"/>
      <c r="S948" s="250"/>
      <c r="T948" s="250"/>
      <c r="U948" s="250"/>
      <c r="V948" s="250"/>
      <c r="W948" s="250"/>
      <c r="X948" s="250"/>
      <c r="Y948" s="250"/>
      <c r="Z948" s="250">
        <v>106</v>
      </c>
      <c r="AA948" s="250"/>
      <c r="AB948" s="250"/>
      <c r="AC948" s="250"/>
      <c r="AD948" s="250"/>
      <c r="AE948" s="250"/>
      <c r="AF948" s="250"/>
      <c r="AG948" s="250"/>
      <c r="AH948" s="250"/>
      <c r="AI948" s="250"/>
      <c r="AJ948" s="250"/>
      <c r="AK948" s="250">
        <v>208</v>
      </c>
      <c r="AL948" s="250"/>
      <c r="AM948" s="250"/>
      <c r="AN948" s="250"/>
      <c r="AO948" s="250"/>
      <c r="AP948" s="250"/>
      <c r="AQ948" s="250"/>
      <c r="AR948" s="250"/>
      <c r="AS948" s="250"/>
      <c r="AT948" s="250"/>
      <c r="AU948" s="250"/>
      <c r="AV948" s="250">
        <v>44</v>
      </c>
      <c r="AW948" s="250"/>
      <c r="AX948" s="250"/>
      <c r="AY948" s="250"/>
      <c r="AZ948" s="250"/>
      <c r="BA948" s="250"/>
      <c r="BB948" s="250"/>
      <c r="BC948" s="250"/>
      <c r="BD948" s="250"/>
      <c r="BE948" s="250"/>
      <c r="BF948" s="250"/>
      <c r="BG948" s="250">
        <v>308</v>
      </c>
      <c r="BH948" s="250"/>
      <c r="BI948" s="250"/>
      <c r="BJ948" s="250"/>
      <c r="BK948" s="250"/>
      <c r="BL948" s="250"/>
      <c r="BM948" s="250"/>
      <c r="BN948" s="250"/>
      <c r="BO948" s="250"/>
      <c r="BP948" s="250"/>
      <c r="BQ948" s="250"/>
    </row>
    <row r="949" spans="1:69" ht="15" customHeight="1">
      <c r="A949"/>
      <c r="B949" s="275"/>
      <c r="C949" s="275"/>
      <c r="D949" s="275"/>
      <c r="E949" s="275"/>
      <c r="F949" s="61" t="s">
        <v>1005</v>
      </c>
      <c r="G949" s="61"/>
      <c r="H949" s="61"/>
      <c r="I949" s="61"/>
      <c r="J949" s="61"/>
      <c r="K949" s="61"/>
      <c r="L949" s="61"/>
      <c r="M949" s="61"/>
      <c r="N949" s="61"/>
      <c r="O949" s="251">
        <v>77</v>
      </c>
      <c r="P949" s="251"/>
      <c r="Q949" s="251"/>
      <c r="R949" s="251"/>
      <c r="S949" s="251"/>
      <c r="T949" s="251"/>
      <c r="U949" s="251"/>
      <c r="V949" s="251"/>
      <c r="W949" s="251"/>
      <c r="X949" s="251"/>
      <c r="Y949" s="251"/>
      <c r="Z949" s="251">
        <v>68</v>
      </c>
      <c r="AA949" s="251"/>
      <c r="AB949" s="251"/>
      <c r="AC949" s="251"/>
      <c r="AD949" s="251"/>
      <c r="AE949" s="251"/>
      <c r="AF949" s="251"/>
      <c r="AG949" s="251"/>
      <c r="AH949" s="251"/>
      <c r="AI949" s="251"/>
      <c r="AJ949" s="251"/>
      <c r="AK949" s="251">
        <v>168</v>
      </c>
      <c r="AL949" s="251"/>
      <c r="AM949" s="251"/>
      <c r="AN949" s="251"/>
      <c r="AO949" s="251"/>
      <c r="AP949" s="251"/>
      <c r="AQ949" s="251"/>
      <c r="AR949" s="251"/>
      <c r="AS949" s="251"/>
      <c r="AT949" s="251"/>
      <c r="AU949" s="251"/>
      <c r="AV949" s="251">
        <v>17</v>
      </c>
      <c r="AW949" s="251"/>
      <c r="AX949" s="251"/>
      <c r="AY949" s="251"/>
      <c r="AZ949" s="251"/>
      <c r="BA949" s="251"/>
      <c r="BB949" s="251"/>
      <c r="BC949" s="251"/>
      <c r="BD949" s="251"/>
      <c r="BE949" s="251"/>
      <c r="BF949" s="251"/>
      <c r="BG949" s="251">
        <v>8181</v>
      </c>
      <c r="BH949" s="251"/>
      <c r="BI949" s="251"/>
      <c r="BJ949" s="251"/>
      <c r="BK949" s="251"/>
      <c r="BL949" s="251"/>
      <c r="BM949" s="251"/>
      <c r="BN949" s="251"/>
      <c r="BO949" s="251"/>
      <c r="BP949" s="251"/>
      <c r="BQ949" s="251"/>
    </row>
    <row r="950" spans="1:69" ht="15" customHeight="1">
      <c r="A950"/>
      <c r="B950" s="275"/>
      <c r="C950" s="275"/>
      <c r="D950" s="275"/>
      <c r="E950" s="275"/>
      <c r="F950" s="16" t="s">
        <v>1006</v>
      </c>
      <c r="G950" s="16"/>
      <c r="H950" s="16"/>
      <c r="I950" s="16"/>
      <c r="J950" s="16"/>
      <c r="K950" s="16"/>
      <c r="L950" s="16"/>
      <c r="M950" s="16"/>
      <c r="N950" s="16"/>
      <c r="O950" s="542">
        <v>40.3</v>
      </c>
      <c r="P950" s="542"/>
      <c r="Q950" s="542"/>
      <c r="R950" s="542"/>
      <c r="S950" s="542"/>
      <c r="T950" s="542"/>
      <c r="U950" s="542"/>
      <c r="V950" s="542"/>
      <c r="W950" s="542"/>
      <c r="X950" s="542"/>
      <c r="Y950" s="542"/>
      <c r="Z950" s="542">
        <v>23.9</v>
      </c>
      <c r="AA950" s="542"/>
      <c r="AB950" s="542"/>
      <c r="AC950" s="542"/>
      <c r="AD950" s="542"/>
      <c r="AE950" s="542"/>
      <c r="AF950" s="542"/>
      <c r="AG950" s="542"/>
      <c r="AH950" s="542"/>
      <c r="AI950" s="542"/>
      <c r="AJ950" s="542"/>
      <c r="AK950" s="542">
        <v>42.3</v>
      </c>
      <c r="AL950" s="542"/>
      <c r="AM950" s="542"/>
      <c r="AN950" s="542"/>
      <c r="AO950" s="542"/>
      <c r="AP950" s="542"/>
      <c r="AQ950" s="542"/>
      <c r="AR950" s="542"/>
      <c r="AS950" s="542"/>
      <c r="AT950" s="542"/>
      <c r="AU950" s="542"/>
      <c r="AV950" s="542">
        <v>14.3</v>
      </c>
      <c r="AW950" s="542"/>
      <c r="AX950" s="542"/>
      <c r="AY950" s="542"/>
      <c r="AZ950" s="542"/>
      <c r="BA950" s="542"/>
      <c r="BB950" s="542"/>
      <c r="BC950" s="542"/>
      <c r="BD950" s="542"/>
      <c r="BE950" s="542"/>
      <c r="BF950" s="542"/>
      <c r="BG950" s="542">
        <v>33</v>
      </c>
      <c r="BH950" s="542"/>
      <c r="BI950" s="542"/>
      <c r="BJ950" s="542"/>
      <c r="BK950" s="542"/>
      <c r="BL950" s="542"/>
      <c r="BM950" s="542"/>
      <c r="BN950" s="542"/>
      <c r="BO950" s="542"/>
      <c r="BP950" s="542"/>
      <c r="BQ950" s="542"/>
    </row>
    <row r="951" spans="1:69" ht="15" customHeight="1">
      <c r="A951"/>
      <c r="B951"/>
      <c r="C951"/>
      <c r="D951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 s="52" t="s">
        <v>1010</v>
      </c>
    </row>
    <row r="952" spans="1:69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</row>
    <row r="953" spans="1:69" ht="15" customHeight="1">
      <c r="A953" s="543" t="s">
        <v>1011</v>
      </c>
      <c r="B953" s="523"/>
      <c r="C953" s="523"/>
      <c r="D953" s="52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</row>
    <row r="954" spans="1:69" ht="15" customHeight="1">
      <c r="A954"/>
      <c r="B954" s="523"/>
      <c r="C954" s="523"/>
      <c r="D954" s="523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</row>
    <row r="955" spans="1:69" ht="15" customHeight="1">
      <c r="A955" s="4" t="s">
        <v>1012</v>
      </c>
      <c r="B955" s="523"/>
      <c r="C955" s="523"/>
      <c r="D955" s="523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 s="52" t="s">
        <v>1013</v>
      </c>
    </row>
    <row r="956" spans="1:69" ht="3.7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</row>
    <row r="957" spans="1:69" ht="15" customHeight="1">
      <c r="A957"/>
      <c r="B957" s="5" t="s">
        <v>12</v>
      </c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44" t="s">
        <v>1014</v>
      </c>
      <c r="W957" s="544"/>
      <c r="X957" s="544"/>
      <c r="Y957" s="544"/>
      <c r="Z957" s="544"/>
      <c r="AA957" s="544"/>
      <c r="AB957" s="544"/>
      <c r="AC957" s="544"/>
      <c r="AD957" s="544"/>
      <c r="AE957" s="544"/>
      <c r="AF957" s="544"/>
      <c r="AG957" s="544"/>
      <c r="AH957" s="544"/>
      <c r="AI957" s="544"/>
      <c r="AJ957" s="544"/>
      <c r="AK957" s="544"/>
      <c r="AL957" s="544" t="s">
        <v>1015</v>
      </c>
      <c r="AM957" s="544"/>
      <c r="AN957" s="544"/>
      <c r="AO957" s="544"/>
      <c r="AP957" s="544"/>
      <c r="AQ957" s="544"/>
      <c r="AR957" s="544"/>
      <c r="AS957" s="544"/>
      <c r="AT957" s="544"/>
      <c r="AU957" s="544"/>
      <c r="AV957" s="544"/>
      <c r="AW957" s="544"/>
      <c r="AX957" s="544"/>
      <c r="AY957" s="544"/>
      <c r="AZ957" s="544"/>
      <c r="BA957" s="544"/>
      <c r="BB957" s="544" t="s">
        <v>1016</v>
      </c>
      <c r="BC957" s="544"/>
      <c r="BD957" s="544"/>
      <c r="BE957" s="544"/>
      <c r="BF957" s="544"/>
      <c r="BG957" s="544"/>
      <c r="BH957" s="544"/>
      <c r="BI957" s="544"/>
      <c r="BJ957" s="544"/>
      <c r="BK957" s="544"/>
      <c r="BL957" s="544"/>
      <c r="BM957" s="544"/>
      <c r="BN957" s="544"/>
      <c r="BO957" s="544"/>
      <c r="BP957" s="544"/>
      <c r="BQ957" s="544"/>
    </row>
    <row r="958" spans="1:69" ht="15" customHeight="1">
      <c r="A958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44" t="s">
        <v>1017</v>
      </c>
      <c r="W958" s="544"/>
      <c r="X958" s="544"/>
      <c r="Y958" s="544"/>
      <c r="Z958" s="544"/>
      <c r="AA958" s="544"/>
      <c r="AB958" s="544"/>
      <c r="AC958" s="544"/>
      <c r="AD958" s="544" t="s">
        <v>23</v>
      </c>
      <c r="AE958" s="544"/>
      <c r="AF958" s="544"/>
      <c r="AG958" s="544"/>
      <c r="AH958" s="544"/>
      <c r="AI958" s="544"/>
      <c r="AJ958" s="544"/>
      <c r="AK958" s="544"/>
      <c r="AL958" s="544" t="s">
        <v>1017</v>
      </c>
      <c r="AM958" s="544"/>
      <c r="AN958" s="544"/>
      <c r="AO958" s="544"/>
      <c r="AP958" s="544"/>
      <c r="AQ958" s="544"/>
      <c r="AR958" s="544"/>
      <c r="AS958" s="544"/>
      <c r="AT958" s="544" t="s">
        <v>23</v>
      </c>
      <c r="AU958" s="544"/>
      <c r="AV958" s="544"/>
      <c r="AW958" s="544"/>
      <c r="AX958" s="544"/>
      <c r="AY958" s="544"/>
      <c r="AZ958" s="544"/>
      <c r="BA958" s="544"/>
      <c r="BB958" s="544" t="s">
        <v>1017</v>
      </c>
      <c r="BC958" s="544"/>
      <c r="BD958" s="544"/>
      <c r="BE958" s="544"/>
      <c r="BF958" s="544"/>
      <c r="BG958" s="544"/>
      <c r="BH958" s="544"/>
      <c r="BI958" s="544"/>
      <c r="BJ958" s="544" t="s">
        <v>23</v>
      </c>
      <c r="BK958" s="544"/>
      <c r="BL958" s="544"/>
      <c r="BM958" s="544"/>
      <c r="BN958" s="544"/>
      <c r="BO958" s="544"/>
      <c r="BP958" s="544"/>
      <c r="BQ958" s="544"/>
    </row>
    <row r="959" spans="1:69" ht="15" customHeight="1">
      <c r="A959"/>
      <c r="B959" s="215" t="s">
        <v>1018</v>
      </c>
      <c r="C959" s="215"/>
      <c r="D959" s="215"/>
      <c r="E959" s="215"/>
      <c r="F959" s="215"/>
      <c r="G959" s="215"/>
      <c r="H959" s="215"/>
      <c r="I959" s="215"/>
      <c r="J959" s="215"/>
      <c r="K959" s="215"/>
      <c r="L959" s="215"/>
      <c r="M959" s="215"/>
      <c r="N959" s="215"/>
      <c r="O959" s="215"/>
      <c r="P959" s="215"/>
      <c r="Q959" s="215"/>
      <c r="R959" s="215"/>
      <c r="S959" s="215"/>
      <c r="T959" s="215"/>
      <c r="U959" s="215"/>
      <c r="V959" s="545">
        <v>2362</v>
      </c>
      <c r="W959" s="545"/>
      <c r="X959" s="545"/>
      <c r="Y959" s="545"/>
      <c r="Z959" s="545"/>
      <c r="AA959" s="545"/>
      <c r="AB959" s="545"/>
      <c r="AC959" s="545"/>
      <c r="AD959" s="546">
        <f aca="true" t="shared" si="98" ref="AD959:AD983">V959/$V$983*100</f>
        <v>1.50831103646894</v>
      </c>
      <c r="AE959" s="546"/>
      <c r="AF959" s="546"/>
      <c r="AG959" s="546"/>
      <c r="AH959" s="546"/>
      <c r="AI959" s="546"/>
      <c r="AJ959" s="546"/>
      <c r="AK959" s="546"/>
      <c r="AL959" s="545">
        <v>2695</v>
      </c>
      <c r="AM959" s="545"/>
      <c r="AN959" s="545"/>
      <c r="AO959" s="545"/>
      <c r="AP959" s="545"/>
      <c r="AQ959" s="545"/>
      <c r="AR959" s="545"/>
      <c r="AS959" s="545"/>
      <c r="AT959" s="547">
        <f aca="true" t="shared" si="99" ref="AT959:AT983">AL959/$AL$983*100</f>
        <v>1.6159980811896602</v>
      </c>
      <c r="AU959" s="547"/>
      <c r="AV959" s="547"/>
      <c r="AW959" s="547"/>
      <c r="AX959" s="547"/>
      <c r="AY959" s="547"/>
      <c r="AZ959" s="547"/>
      <c r="BA959" s="547"/>
      <c r="BB959" s="545">
        <v>2888</v>
      </c>
      <c r="BC959" s="545"/>
      <c r="BD959" s="545"/>
      <c r="BE959" s="545"/>
      <c r="BF959" s="545"/>
      <c r="BG959" s="545"/>
      <c r="BH959" s="545"/>
      <c r="BI959" s="545"/>
      <c r="BJ959" s="547">
        <f aca="true" t="shared" si="100" ref="BJ959:BJ983">BB959/$BB$983*100</f>
        <v>1.7409231474058</v>
      </c>
      <c r="BK959" s="547"/>
      <c r="BL959" s="547"/>
      <c r="BM959" s="547"/>
      <c r="BN959" s="547"/>
      <c r="BO959" s="547"/>
      <c r="BP959" s="547"/>
      <c r="BQ959" s="547"/>
    </row>
    <row r="960" spans="1:69" ht="15" customHeight="1">
      <c r="A960"/>
      <c r="B960" s="284"/>
      <c r="C960" s="548" t="s">
        <v>967</v>
      </c>
      <c r="D960" s="549"/>
      <c r="E960" s="549"/>
      <c r="F960" s="549"/>
      <c r="G960" s="549"/>
      <c r="H960" s="549"/>
      <c r="I960" s="549"/>
      <c r="J960" s="549"/>
      <c r="K960" s="549"/>
      <c r="L960" s="549"/>
      <c r="M960" s="549"/>
      <c r="N960" s="549"/>
      <c r="O960" s="549"/>
      <c r="P960" s="549"/>
      <c r="Q960" s="549"/>
      <c r="R960" s="549"/>
      <c r="S960" s="549"/>
      <c r="T960" s="549"/>
      <c r="U960" s="550"/>
      <c r="V960" s="551">
        <v>2257</v>
      </c>
      <c r="W960" s="551"/>
      <c r="X960" s="551"/>
      <c r="Y960" s="551"/>
      <c r="Z960" s="551"/>
      <c r="AA960" s="551"/>
      <c r="AB960" s="551"/>
      <c r="AC960" s="551"/>
      <c r="AD960" s="552">
        <f t="shared" si="98"/>
        <v>1.4412607998773899</v>
      </c>
      <c r="AE960" s="552"/>
      <c r="AF960" s="552"/>
      <c r="AG960" s="552"/>
      <c r="AH960" s="552"/>
      <c r="AI960" s="552"/>
      <c r="AJ960" s="552"/>
      <c r="AK960" s="552"/>
      <c r="AL960" s="551">
        <v>2543</v>
      </c>
      <c r="AM960" s="551"/>
      <c r="AN960" s="551"/>
      <c r="AO960" s="551"/>
      <c r="AP960" s="551"/>
      <c r="AQ960" s="551"/>
      <c r="AR960" s="551"/>
      <c r="AS960" s="551"/>
      <c r="AT960" s="553">
        <f t="shared" si="99"/>
        <v>1.5248545901541</v>
      </c>
      <c r="AU960" s="553"/>
      <c r="AV960" s="553"/>
      <c r="AW960" s="553"/>
      <c r="AX960" s="553"/>
      <c r="AY960" s="553"/>
      <c r="AZ960" s="553"/>
      <c r="BA960" s="553"/>
      <c r="BB960" s="551">
        <v>2753</v>
      </c>
      <c r="BC960" s="551"/>
      <c r="BD960" s="551"/>
      <c r="BE960" s="551"/>
      <c r="BF960" s="551"/>
      <c r="BG960" s="551"/>
      <c r="BH960" s="551"/>
      <c r="BI960" s="551"/>
      <c r="BJ960" s="553">
        <f t="shared" si="100"/>
        <v>1.65954342964271</v>
      </c>
      <c r="BK960" s="553"/>
      <c r="BL960" s="553"/>
      <c r="BM960" s="553"/>
      <c r="BN960" s="553"/>
      <c r="BO960" s="553"/>
      <c r="BP960" s="553"/>
      <c r="BQ960" s="553"/>
    </row>
    <row r="961" spans="1:69" ht="15" customHeight="1">
      <c r="A961"/>
      <c r="B961" s="284"/>
      <c r="C961" s="554" t="s">
        <v>968</v>
      </c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261"/>
      <c r="V961" s="555">
        <v>105</v>
      </c>
      <c r="W961" s="555"/>
      <c r="X961" s="555"/>
      <c r="Y961" s="555"/>
      <c r="Z961" s="555"/>
      <c r="AA961" s="555"/>
      <c r="AB961" s="555"/>
      <c r="AC961" s="555"/>
      <c r="AD961" s="556">
        <f t="shared" si="98"/>
        <v>0.0670502365915491</v>
      </c>
      <c r="AE961" s="556"/>
      <c r="AF961" s="556"/>
      <c r="AG961" s="556"/>
      <c r="AH961" s="556"/>
      <c r="AI961" s="556"/>
      <c r="AJ961" s="556"/>
      <c r="AK961" s="556"/>
      <c r="AL961" s="555">
        <v>152</v>
      </c>
      <c r="AM961" s="555"/>
      <c r="AN961" s="555"/>
      <c r="AO961" s="555"/>
      <c r="AP961" s="555"/>
      <c r="AQ961" s="555"/>
      <c r="AR961" s="555"/>
      <c r="AS961" s="555"/>
      <c r="AT961" s="557">
        <f t="shared" si="99"/>
        <v>0.09114349103555801</v>
      </c>
      <c r="AU961" s="557"/>
      <c r="AV961" s="557"/>
      <c r="AW961" s="557"/>
      <c r="AX961" s="557"/>
      <c r="AY961" s="557"/>
      <c r="AZ961" s="557"/>
      <c r="BA961" s="557"/>
      <c r="BB961" s="555">
        <v>135</v>
      </c>
      <c r="BC961" s="555"/>
      <c r="BD961" s="555"/>
      <c r="BE961" s="555"/>
      <c r="BF961" s="555"/>
      <c r="BG961" s="555"/>
      <c r="BH961" s="555"/>
      <c r="BI961" s="555"/>
      <c r="BJ961" s="557">
        <f t="shared" si="100"/>
        <v>0.0813797177630825</v>
      </c>
      <c r="BK961" s="557"/>
      <c r="BL961" s="557"/>
      <c r="BM961" s="557"/>
      <c r="BN961" s="557"/>
      <c r="BO961" s="557"/>
      <c r="BP961" s="557"/>
      <c r="BQ961" s="557"/>
    </row>
    <row r="962" spans="1:69" ht="15" customHeight="1">
      <c r="A962"/>
      <c r="B962" s="289"/>
      <c r="C962" s="558" t="s">
        <v>1019</v>
      </c>
      <c r="D962" s="265"/>
      <c r="E962" s="265"/>
      <c r="F962" s="265"/>
      <c r="G962" s="265"/>
      <c r="H962" s="265"/>
      <c r="I962" s="265"/>
      <c r="J962" s="265"/>
      <c r="K962" s="265"/>
      <c r="L962" s="265"/>
      <c r="M962" s="265"/>
      <c r="N962" s="265"/>
      <c r="O962" s="265"/>
      <c r="P962" s="265"/>
      <c r="Q962" s="265"/>
      <c r="R962" s="265"/>
      <c r="S962" s="265"/>
      <c r="T962" s="265"/>
      <c r="U962" s="266"/>
      <c r="V962" s="559">
        <v>0</v>
      </c>
      <c r="W962" s="559"/>
      <c r="X962" s="559"/>
      <c r="Y962" s="559"/>
      <c r="Z962" s="559"/>
      <c r="AA962" s="559"/>
      <c r="AB962" s="559"/>
      <c r="AC962" s="559"/>
      <c r="AD962" s="560">
        <f t="shared" si="98"/>
        <v>0</v>
      </c>
      <c r="AE962" s="560"/>
      <c r="AF962" s="560"/>
      <c r="AG962" s="560"/>
      <c r="AH962" s="560"/>
      <c r="AI962" s="560"/>
      <c r="AJ962" s="560"/>
      <c r="AK962" s="560"/>
      <c r="AL962" s="559">
        <v>0</v>
      </c>
      <c r="AM962" s="559"/>
      <c r="AN962" s="559"/>
      <c r="AO962" s="559"/>
      <c r="AP962" s="559"/>
      <c r="AQ962" s="559"/>
      <c r="AR962" s="559"/>
      <c r="AS962" s="559"/>
      <c r="AT962" s="561">
        <f t="shared" si="99"/>
        <v>0</v>
      </c>
      <c r="AU962" s="561"/>
      <c r="AV962" s="561"/>
      <c r="AW962" s="561"/>
      <c r="AX962" s="561"/>
      <c r="AY962" s="561"/>
      <c r="AZ962" s="561"/>
      <c r="BA962" s="561"/>
      <c r="BB962" s="562">
        <v>0</v>
      </c>
      <c r="BC962" s="562"/>
      <c r="BD962" s="562"/>
      <c r="BE962" s="562"/>
      <c r="BF962" s="562"/>
      <c r="BG962" s="562"/>
      <c r="BH962" s="562"/>
      <c r="BI962" s="562"/>
      <c r="BJ962" s="563">
        <f t="shared" si="100"/>
        <v>0</v>
      </c>
      <c r="BK962" s="563"/>
      <c r="BL962" s="563"/>
      <c r="BM962" s="563"/>
      <c r="BN962" s="563"/>
      <c r="BO962" s="563"/>
      <c r="BP962" s="563"/>
      <c r="BQ962" s="563"/>
    </row>
    <row r="963" spans="1:69" ht="15" customHeight="1">
      <c r="A963"/>
      <c r="B963" s="215" t="s">
        <v>1020</v>
      </c>
      <c r="C963" s="215"/>
      <c r="D963" s="215"/>
      <c r="E963" s="215"/>
      <c r="F963" s="215"/>
      <c r="G963" s="215"/>
      <c r="H963" s="215"/>
      <c r="I963" s="215"/>
      <c r="J963" s="215"/>
      <c r="K963" s="215"/>
      <c r="L963" s="215"/>
      <c r="M963" s="215"/>
      <c r="N963" s="215"/>
      <c r="O963" s="215"/>
      <c r="P963" s="215"/>
      <c r="Q963" s="215"/>
      <c r="R963" s="215"/>
      <c r="S963" s="215"/>
      <c r="T963" s="215"/>
      <c r="U963" s="215"/>
      <c r="V963" s="545">
        <v>40876</v>
      </c>
      <c r="W963" s="545"/>
      <c r="X963" s="545"/>
      <c r="Y963" s="545"/>
      <c r="Z963" s="545"/>
      <c r="AA963" s="545"/>
      <c r="AB963" s="545"/>
      <c r="AC963" s="545"/>
      <c r="AD963" s="546">
        <f t="shared" si="98"/>
        <v>26.1023378182492</v>
      </c>
      <c r="AE963" s="546"/>
      <c r="AF963" s="546"/>
      <c r="AG963" s="546"/>
      <c r="AH963" s="546"/>
      <c r="AI963" s="546"/>
      <c r="AJ963" s="546"/>
      <c r="AK963" s="546"/>
      <c r="AL963" s="545">
        <v>48539</v>
      </c>
      <c r="AM963" s="545"/>
      <c r="AN963" s="545"/>
      <c r="AO963" s="545"/>
      <c r="AP963" s="545"/>
      <c r="AQ963" s="545"/>
      <c r="AR963" s="545"/>
      <c r="AS963" s="545"/>
      <c r="AT963" s="547">
        <f t="shared" si="99"/>
        <v>29.1053546800983</v>
      </c>
      <c r="AU963" s="547"/>
      <c r="AV963" s="547"/>
      <c r="AW963" s="547"/>
      <c r="AX963" s="547"/>
      <c r="AY963" s="547"/>
      <c r="AZ963" s="547"/>
      <c r="BA963" s="547"/>
      <c r="BB963" s="545">
        <v>47199</v>
      </c>
      <c r="BC963" s="545"/>
      <c r="BD963" s="545"/>
      <c r="BE963" s="545"/>
      <c r="BF963" s="545"/>
      <c r="BG963" s="545"/>
      <c r="BH963" s="545"/>
      <c r="BI963" s="545"/>
      <c r="BJ963" s="547">
        <f t="shared" si="100"/>
        <v>28.4521577681462</v>
      </c>
      <c r="BK963" s="547"/>
      <c r="BL963" s="547"/>
      <c r="BM963" s="547"/>
      <c r="BN963" s="547"/>
      <c r="BO963" s="547"/>
      <c r="BP963" s="547"/>
      <c r="BQ963" s="547"/>
    </row>
    <row r="964" spans="1:69" ht="15" customHeight="1">
      <c r="A964"/>
      <c r="B964" s="284"/>
      <c r="C964" s="548" t="s">
        <v>1021</v>
      </c>
      <c r="D964" s="549"/>
      <c r="E964" s="549"/>
      <c r="F964" s="549"/>
      <c r="G964" s="549"/>
      <c r="H964" s="549"/>
      <c r="I964" s="549"/>
      <c r="J964" s="549"/>
      <c r="K964" s="549"/>
      <c r="L964" s="549"/>
      <c r="M964" s="549"/>
      <c r="N964" s="549"/>
      <c r="O964" s="549"/>
      <c r="P964" s="549"/>
      <c r="Q964" s="549"/>
      <c r="R964" s="549"/>
      <c r="S964" s="549"/>
      <c r="T964" s="549"/>
      <c r="U964" s="550"/>
      <c r="V964" s="551">
        <v>34</v>
      </c>
      <c r="W964" s="551"/>
      <c r="X964" s="551"/>
      <c r="Y964" s="551"/>
      <c r="Z964" s="551"/>
      <c r="AA964" s="551"/>
      <c r="AB964" s="551"/>
      <c r="AC964" s="551"/>
      <c r="AD964" s="552">
        <f t="shared" si="98"/>
        <v>0.0217115051820254</v>
      </c>
      <c r="AE964" s="552"/>
      <c r="AF964" s="552"/>
      <c r="AG964" s="552"/>
      <c r="AH964" s="552"/>
      <c r="AI964" s="552"/>
      <c r="AJ964" s="552"/>
      <c r="AK964" s="552"/>
      <c r="AL964" s="551">
        <v>32</v>
      </c>
      <c r="AM964" s="551"/>
      <c r="AN964" s="551"/>
      <c r="AO964" s="551"/>
      <c r="AP964" s="551"/>
      <c r="AQ964" s="551"/>
      <c r="AR964" s="551"/>
      <c r="AS964" s="551"/>
      <c r="AT964" s="553">
        <f t="shared" si="99"/>
        <v>0.0191881033759069</v>
      </c>
      <c r="AU964" s="553"/>
      <c r="AV964" s="553"/>
      <c r="AW964" s="553"/>
      <c r="AX964" s="553"/>
      <c r="AY964" s="553"/>
      <c r="AZ964" s="553"/>
      <c r="BA964" s="553"/>
      <c r="BB964" s="551">
        <v>29</v>
      </c>
      <c r="BC964" s="551"/>
      <c r="BD964" s="551"/>
      <c r="BE964" s="551"/>
      <c r="BF964" s="551"/>
      <c r="BG964" s="551"/>
      <c r="BH964" s="551"/>
      <c r="BI964" s="551"/>
      <c r="BJ964" s="553">
        <f t="shared" si="100"/>
        <v>0.0174815690009585</v>
      </c>
      <c r="BK964" s="553"/>
      <c r="BL964" s="553"/>
      <c r="BM964" s="553"/>
      <c r="BN964" s="553"/>
      <c r="BO964" s="553"/>
      <c r="BP964" s="553"/>
      <c r="BQ964" s="553"/>
    </row>
    <row r="965" spans="1:69" ht="15" customHeight="1">
      <c r="A965"/>
      <c r="B965" s="284"/>
      <c r="C965" s="554" t="s">
        <v>971</v>
      </c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261"/>
      <c r="V965" s="555">
        <v>29235</v>
      </c>
      <c r="W965" s="555"/>
      <c r="X965" s="555"/>
      <c r="Y965" s="555"/>
      <c r="Z965" s="555"/>
      <c r="AA965" s="555"/>
      <c r="AB965" s="555"/>
      <c r="AC965" s="555"/>
      <c r="AD965" s="556">
        <f t="shared" si="98"/>
        <v>18.6687015881327</v>
      </c>
      <c r="AE965" s="556"/>
      <c r="AF965" s="556"/>
      <c r="AG965" s="556"/>
      <c r="AH965" s="556"/>
      <c r="AI965" s="556"/>
      <c r="AJ965" s="556"/>
      <c r="AK965" s="556"/>
      <c r="AL965" s="555">
        <v>32925</v>
      </c>
      <c r="AM965" s="555"/>
      <c r="AN965" s="555"/>
      <c r="AO965" s="555"/>
      <c r="AP965" s="555"/>
      <c r="AQ965" s="555"/>
      <c r="AR965" s="555"/>
      <c r="AS965" s="555"/>
      <c r="AT965" s="557">
        <f t="shared" si="99"/>
        <v>19.7427594891168</v>
      </c>
      <c r="AU965" s="557"/>
      <c r="AV965" s="557"/>
      <c r="AW965" s="557"/>
      <c r="AX965" s="557"/>
      <c r="AY965" s="557"/>
      <c r="AZ965" s="557"/>
      <c r="BA965" s="557"/>
      <c r="BB965" s="555">
        <v>30152</v>
      </c>
      <c r="BC965" s="555"/>
      <c r="BD965" s="555"/>
      <c r="BE965" s="555"/>
      <c r="BF965" s="555"/>
      <c r="BG965" s="555"/>
      <c r="BH965" s="555"/>
      <c r="BI965" s="555"/>
      <c r="BJ965" s="557">
        <f t="shared" si="100"/>
        <v>18.1760092592034</v>
      </c>
      <c r="BK965" s="557"/>
      <c r="BL965" s="557"/>
      <c r="BM965" s="557"/>
      <c r="BN965" s="557"/>
      <c r="BO965" s="557"/>
      <c r="BP965" s="557"/>
      <c r="BQ965" s="557"/>
    </row>
    <row r="966" spans="1:69" ht="15" customHeight="1">
      <c r="A966"/>
      <c r="B966" s="289"/>
      <c r="C966" s="558" t="s">
        <v>970</v>
      </c>
      <c r="D966" s="265"/>
      <c r="E966" s="265"/>
      <c r="F966" s="265"/>
      <c r="G966" s="265"/>
      <c r="H966" s="265"/>
      <c r="I966" s="265"/>
      <c r="J966" s="265"/>
      <c r="K966" s="265"/>
      <c r="L966" s="265"/>
      <c r="M966" s="265"/>
      <c r="N966" s="265"/>
      <c r="O966" s="265"/>
      <c r="P966" s="265"/>
      <c r="Q966" s="265"/>
      <c r="R966" s="265"/>
      <c r="S966" s="265"/>
      <c r="T966" s="265"/>
      <c r="U966" s="266"/>
      <c r="V966" s="559">
        <v>11607</v>
      </c>
      <c r="W966" s="559"/>
      <c r="X966" s="559"/>
      <c r="Y966" s="559"/>
      <c r="Z966" s="559"/>
      <c r="AA966" s="559"/>
      <c r="AB966" s="559"/>
      <c r="AC966" s="559"/>
      <c r="AD966" s="560">
        <f t="shared" si="98"/>
        <v>7.41192472493439</v>
      </c>
      <c r="AE966" s="560"/>
      <c r="AF966" s="560"/>
      <c r="AG966" s="560"/>
      <c r="AH966" s="560"/>
      <c r="AI966" s="560"/>
      <c r="AJ966" s="560"/>
      <c r="AK966" s="560"/>
      <c r="AL966" s="559">
        <v>15581</v>
      </c>
      <c r="AM966" s="559"/>
      <c r="AN966" s="559"/>
      <c r="AO966" s="559"/>
      <c r="AP966" s="559"/>
      <c r="AQ966" s="559"/>
      <c r="AR966" s="559"/>
      <c r="AS966" s="559"/>
      <c r="AT966" s="561">
        <f t="shared" si="99"/>
        <v>9.34280745937519</v>
      </c>
      <c r="AU966" s="561"/>
      <c r="AV966" s="561"/>
      <c r="AW966" s="561"/>
      <c r="AX966" s="561"/>
      <c r="AY966" s="561"/>
      <c r="AZ966" s="561"/>
      <c r="BA966" s="561"/>
      <c r="BB966" s="562">
        <v>17017</v>
      </c>
      <c r="BC966" s="562"/>
      <c r="BD966" s="562"/>
      <c r="BE966" s="562"/>
      <c r="BF966" s="562"/>
      <c r="BG966" s="562"/>
      <c r="BH966" s="562"/>
      <c r="BI966" s="562"/>
      <c r="BJ966" s="563">
        <f t="shared" si="100"/>
        <v>10.2580641272176</v>
      </c>
      <c r="BK966" s="563"/>
      <c r="BL966" s="563"/>
      <c r="BM966" s="563"/>
      <c r="BN966" s="563"/>
      <c r="BO966" s="563"/>
      <c r="BP966" s="563"/>
      <c r="BQ966" s="563"/>
    </row>
    <row r="967" spans="1:69" ht="15" customHeight="1">
      <c r="A967"/>
      <c r="B967" s="215" t="s">
        <v>1022</v>
      </c>
      <c r="C967" s="215"/>
      <c r="D967" s="215"/>
      <c r="E967" s="215"/>
      <c r="F967" s="215"/>
      <c r="G967" s="215"/>
      <c r="H967" s="215"/>
      <c r="I967" s="215"/>
      <c r="J967" s="215"/>
      <c r="K967" s="215"/>
      <c r="L967" s="215"/>
      <c r="M967" s="215"/>
      <c r="N967" s="215"/>
      <c r="O967" s="215"/>
      <c r="P967" s="215"/>
      <c r="Q967" s="215"/>
      <c r="R967" s="215"/>
      <c r="S967" s="215"/>
      <c r="T967" s="215"/>
      <c r="U967" s="215"/>
      <c r="V967" s="545">
        <v>112050</v>
      </c>
      <c r="W967" s="545"/>
      <c r="X967" s="545"/>
      <c r="Y967" s="545"/>
      <c r="Z967" s="545"/>
      <c r="AA967" s="545"/>
      <c r="AB967" s="545"/>
      <c r="AC967" s="545"/>
      <c r="AD967" s="546">
        <f t="shared" si="98"/>
        <v>71.5521810484103</v>
      </c>
      <c r="AE967" s="546"/>
      <c r="AF967" s="546"/>
      <c r="AG967" s="546"/>
      <c r="AH967" s="546"/>
      <c r="AI967" s="546"/>
      <c r="AJ967" s="546"/>
      <c r="AK967" s="546"/>
      <c r="AL967" s="545">
        <v>114450</v>
      </c>
      <c r="AM967" s="545"/>
      <c r="AN967" s="545"/>
      <c r="AO967" s="545"/>
      <c r="AP967" s="545"/>
      <c r="AQ967" s="545"/>
      <c r="AR967" s="545"/>
      <c r="AS967" s="545"/>
      <c r="AT967" s="547">
        <f t="shared" si="99"/>
        <v>68.6274509803922</v>
      </c>
      <c r="AU967" s="547"/>
      <c r="AV967" s="547"/>
      <c r="AW967" s="547"/>
      <c r="AX967" s="547"/>
      <c r="AY967" s="547"/>
      <c r="AZ967" s="547"/>
      <c r="BA967" s="547"/>
      <c r="BB967" s="545">
        <v>114767</v>
      </c>
      <c r="BC967" s="545"/>
      <c r="BD967" s="545"/>
      <c r="BE967" s="545"/>
      <c r="BF967" s="545"/>
      <c r="BG967" s="545"/>
      <c r="BH967" s="545"/>
      <c r="BI967" s="545"/>
      <c r="BJ967" s="547">
        <f t="shared" si="100"/>
        <v>69.1830079149311</v>
      </c>
      <c r="BK967" s="547"/>
      <c r="BL967" s="547"/>
      <c r="BM967" s="547"/>
      <c r="BN967" s="547"/>
      <c r="BO967" s="547"/>
      <c r="BP967" s="547"/>
      <c r="BQ967" s="547"/>
    </row>
    <row r="968" spans="1:69" ht="15" customHeight="1">
      <c r="A968"/>
      <c r="B968" s="284"/>
      <c r="C968" s="564" t="s">
        <v>1023</v>
      </c>
      <c r="D968" s="564"/>
      <c r="E968" s="564"/>
      <c r="F968" s="564"/>
      <c r="G968" s="564"/>
      <c r="H968" s="564"/>
      <c r="I968" s="564"/>
      <c r="J968" s="564"/>
      <c r="K968" s="564"/>
      <c r="L968" s="564"/>
      <c r="M968" s="564"/>
      <c r="N968" s="564"/>
      <c r="O968" s="564"/>
      <c r="P968" s="564"/>
      <c r="Q968" s="564"/>
      <c r="R968" s="564"/>
      <c r="S968" s="564"/>
      <c r="T968" s="564"/>
      <c r="U968" s="564"/>
      <c r="V968" s="551">
        <v>3032</v>
      </c>
      <c r="W968" s="551"/>
      <c r="X968" s="551"/>
      <c r="Y968" s="551"/>
      <c r="Z968" s="551"/>
      <c r="AA968" s="551"/>
      <c r="AB968" s="551"/>
      <c r="AC968" s="551"/>
      <c r="AD968" s="552">
        <f t="shared" si="98"/>
        <v>1.93615540329121</v>
      </c>
      <c r="AE968" s="552"/>
      <c r="AF968" s="552"/>
      <c r="AG968" s="552"/>
      <c r="AH968" s="552"/>
      <c r="AI968" s="552"/>
      <c r="AJ968" s="552"/>
      <c r="AK968" s="552"/>
      <c r="AL968" s="551">
        <v>3918</v>
      </c>
      <c r="AM968" s="551"/>
      <c r="AN968" s="551"/>
      <c r="AO968" s="551"/>
      <c r="AP968" s="551"/>
      <c r="AQ968" s="551"/>
      <c r="AR968" s="551"/>
      <c r="AS968" s="551"/>
      <c r="AT968" s="553">
        <f t="shared" si="99"/>
        <v>2.34934340708761</v>
      </c>
      <c r="AU968" s="553"/>
      <c r="AV968" s="553"/>
      <c r="AW968" s="553"/>
      <c r="AX968" s="553"/>
      <c r="AY968" s="553"/>
      <c r="AZ968" s="553"/>
      <c r="BA968" s="553"/>
      <c r="BB968" s="551">
        <v>4269</v>
      </c>
      <c r="BC968" s="551"/>
      <c r="BD968" s="551"/>
      <c r="BE968" s="551"/>
      <c r="BF968" s="551"/>
      <c r="BG968" s="551"/>
      <c r="BH968" s="551"/>
      <c r="BI968" s="551"/>
      <c r="BJ968" s="553">
        <f t="shared" si="100"/>
        <v>2.57340751948592</v>
      </c>
      <c r="BK968" s="553"/>
      <c r="BL968" s="553"/>
      <c r="BM968" s="553"/>
      <c r="BN968" s="553"/>
      <c r="BO968" s="553"/>
      <c r="BP968" s="553"/>
      <c r="BQ968" s="553"/>
    </row>
    <row r="969" spans="1:69" ht="15" customHeight="1">
      <c r="A969"/>
      <c r="B969" s="284"/>
      <c r="C969" s="554" t="s">
        <v>1024</v>
      </c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261"/>
      <c r="V969" s="555">
        <v>17809</v>
      </c>
      <c r="W969" s="555"/>
      <c r="X969" s="555"/>
      <c r="Y969" s="555"/>
      <c r="Z969" s="555"/>
      <c r="AA969" s="555"/>
      <c r="AB969" s="555"/>
      <c r="AC969" s="555"/>
      <c r="AD969" s="556">
        <f t="shared" si="98"/>
        <v>11.3723586996086</v>
      </c>
      <c r="AE969" s="556"/>
      <c r="AF969" s="556"/>
      <c r="AG969" s="556"/>
      <c r="AH969" s="556"/>
      <c r="AI969" s="556"/>
      <c r="AJ969" s="556"/>
      <c r="AK969" s="556"/>
      <c r="AL969" s="555">
        <v>18741</v>
      </c>
      <c r="AM969" s="555"/>
      <c r="AN969" s="555"/>
      <c r="AO969" s="555"/>
      <c r="AP969" s="555"/>
      <c r="AQ969" s="555"/>
      <c r="AR969" s="555"/>
      <c r="AS969" s="555"/>
      <c r="AT969" s="557">
        <f t="shared" si="99"/>
        <v>11.237632667746</v>
      </c>
      <c r="AU969" s="557"/>
      <c r="AV969" s="557"/>
      <c r="AW969" s="557"/>
      <c r="AX969" s="557"/>
      <c r="AY969" s="557"/>
      <c r="AZ969" s="557"/>
      <c r="BA969" s="557"/>
      <c r="BB969" s="555">
        <v>17810</v>
      </c>
      <c r="BC969" s="555"/>
      <c r="BD969" s="555"/>
      <c r="BE969" s="555"/>
      <c r="BF969" s="555"/>
      <c r="BG969" s="555"/>
      <c r="BH969" s="555"/>
      <c r="BI969" s="555"/>
      <c r="BJ969" s="557">
        <f t="shared" si="100"/>
        <v>10.7360946174852</v>
      </c>
      <c r="BK969" s="557"/>
      <c r="BL969" s="557"/>
      <c r="BM969" s="557"/>
      <c r="BN969" s="557"/>
      <c r="BO969" s="557"/>
      <c r="BP969" s="557"/>
      <c r="BQ969" s="557"/>
    </row>
    <row r="970" spans="1:69" ht="15" customHeight="1">
      <c r="A970"/>
      <c r="B970" s="284"/>
      <c r="C970" s="554" t="s">
        <v>1025</v>
      </c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261"/>
      <c r="V970" s="555">
        <v>9245</v>
      </c>
      <c r="W970" s="555"/>
      <c r="X970" s="555"/>
      <c r="Y970" s="555"/>
      <c r="Z970" s="555"/>
      <c r="AA970" s="555"/>
      <c r="AB970" s="555"/>
      <c r="AC970" s="555"/>
      <c r="AD970" s="556">
        <f t="shared" si="98"/>
        <v>5.90361368846544</v>
      </c>
      <c r="AE970" s="556"/>
      <c r="AF970" s="556"/>
      <c r="AG970" s="556"/>
      <c r="AH970" s="556"/>
      <c r="AI970" s="556"/>
      <c r="AJ970" s="556"/>
      <c r="AK970" s="556"/>
      <c r="AL970" s="555">
        <v>9456</v>
      </c>
      <c r="AM970" s="555"/>
      <c r="AN970" s="555"/>
      <c r="AO970" s="555"/>
      <c r="AP970" s="555"/>
      <c r="AQ970" s="555"/>
      <c r="AR970" s="555"/>
      <c r="AS970" s="555"/>
      <c r="AT970" s="557">
        <f t="shared" si="99"/>
        <v>5.6700845475805</v>
      </c>
      <c r="AU970" s="557"/>
      <c r="AV970" s="557"/>
      <c r="AW970" s="557"/>
      <c r="AX970" s="557"/>
      <c r="AY970" s="557"/>
      <c r="AZ970" s="557"/>
      <c r="BA970" s="557"/>
      <c r="BB970" s="555">
        <v>9519</v>
      </c>
      <c r="BC970" s="555"/>
      <c r="BD970" s="555"/>
      <c r="BE970" s="555"/>
      <c r="BF970" s="555"/>
      <c r="BG970" s="555"/>
      <c r="BH970" s="555"/>
      <c r="BI970" s="555"/>
      <c r="BJ970" s="557">
        <f t="shared" si="100"/>
        <v>5.73817432138358</v>
      </c>
      <c r="BK970" s="557"/>
      <c r="BL970" s="557"/>
      <c r="BM970" s="557"/>
      <c r="BN970" s="557"/>
      <c r="BO970" s="557"/>
      <c r="BP970" s="557"/>
      <c r="BQ970" s="557"/>
    </row>
    <row r="971" spans="1:69" ht="15" customHeight="1">
      <c r="A971"/>
      <c r="B971" s="284"/>
      <c r="C971" s="554" t="s">
        <v>1026</v>
      </c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261"/>
      <c r="V971" s="555">
        <v>5039</v>
      </c>
      <c r="W971" s="555"/>
      <c r="X971" s="555"/>
      <c r="Y971" s="555"/>
      <c r="Z971" s="555"/>
      <c r="AA971" s="555"/>
      <c r="AB971" s="555"/>
      <c r="AC971" s="555"/>
      <c r="AD971" s="556">
        <f t="shared" si="98"/>
        <v>3.21777278271253</v>
      </c>
      <c r="AE971" s="556"/>
      <c r="AF971" s="556"/>
      <c r="AG971" s="556"/>
      <c r="AH971" s="556"/>
      <c r="AI971" s="556"/>
      <c r="AJ971" s="556"/>
      <c r="AK971" s="556"/>
      <c r="AL971" s="555">
        <v>5168</v>
      </c>
      <c r="AM971" s="555"/>
      <c r="AN971" s="555"/>
      <c r="AO971" s="555"/>
      <c r="AP971" s="555"/>
      <c r="AQ971" s="555"/>
      <c r="AR971" s="555"/>
      <c r="AS971" s="555"/>
      <c r="AT971" s="557">
        <f t="shared" si="99"/>
        <v>3.09887869520897</v>
      </c>
      <c r="AU971" s="557"/>
      <c r="AV971" s="557"/>
      <c r="AW971" s="557"/>
      <c r="AX971" s="557"/>
      <c r="AY971" s="557"/>
      <c r="AZ971" s="557"/>
      <c r="BA971" s="557"/>
      <c r="BB971" s="555">
        <v>5749</v>
      </c>
      <c r="BC971" s="555"/>
      <c r="BD971" s="555"/>
      <c r="BE971" s="555"/>
      <c r="BF971" s="555"/>
      <c r="BG971" s="555"/>
      <c r="BH971" s="555"/>
      <c r="BI971" s="555"/>
      <c r="BJ971" s="557">
        <f t="shared" si="100"/>
        <v>3.46557035125897</v>
      </c>
      <c r="BK971" s="557"/>
      <c r="BL971" s="557"/>
      <c r="BM971" s="557"/>
      <c r="BN971" s="557"/>
      <c r="BO971" s="557"/>
      <c r="BP971" s="557"/>
      <c r="BQ971" s="557"/>
    </row>
    <row r="972" spans="1:69" ht="15" customHeight="1">
      <c r="A972"/>
      <c r="B972" s="284"/>
      <c r="C972" s="554" t="s">
        <v>1027</v>
      </c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261"/>
      <c r="V972" s="555">
        <v>4762</v>
      </c>
      <c r="W972" s="555"/>
      <c r="X972" s="555"/>
      <c r="Y972" s="555"/>
      <c r="Z972" s="555"/>
      <c r="AA972" s="555"/>
      <c r="AB972" s="555"/>
      <c r="AC972" s="555"/>
      <c r="AD972" s="556">
        <f t="shared" si="98"/>
        <v>3.04088787284721</v>
      </c>
      <c r="AE972" s="556"/>
      <c r="AF972" s="556"/>
      <c r="AG972" s="556"/>
      <c r="AH972" s="556"/>
      <c r="AI972" s="556"/>
      <c r="AJ972" s="556"/>
      <c r="AK972" s="556"/>
      <c r="AL972" s="555">
        <v>4747</v>
      </c>
      <c r="AM972" s="555"/>
      <c r="AN972" s="555"/>
      <c r="AO972" s="555"/>
      <c r="AP972" s="555"/>
      <c r="AQ972" s="555"/>
      <c r="AR972" s="555"/>
      <c r="AS972" s="555"/>
      <c r="AT972" s="557">
        <f t="shared" si="99"/>
        <v>2.84643521016969</v>
      </c>
      <c r="AU972" s="557"/>
      <c r="AV972" s="557"/>
      <c r="AW972" s="557"/>
      <c r="AX972" s="557"/>
      <c r="AY972" s="557"/>
      <c r="AZ972" s="557"/>
      <c r="BA972" s="557"/>
      <c r="BB972" s="555">
        <v>4702</v>
      </c>
      <c r="BC972" s="555"/>
      <c r="BD972" s="555"/>
      <c r="BE972" s="555"/>
      <c r="BF972" s="555"/>
      <c r="BG972" s="555"/>
      <c r="BH972" s="555"/>
      <c r="BI972" s="555"/>
      <c r="BJ972" s="557">
        <f t="shared" si="100"/>
        <v>2.83442542905196</v>
      </c>
      <c r="BK972" s="557"/>
      <c r="BL972" s="557"/>
      <c r="BM972" s="557"/>
      <c r="BN972" s="557"/>
      <c r="BO972" s="557"/>
      <c r="BP972" s="557"/>
      <c r="BQ972" s="557"/>
    </row>
    <row r="973" spans="1:69" ht="15" customHeight="1">
      <c r="A973"/>
      <c r="B973" s="284"/>
      <c r="C973" s="554" t="s">
        <v>1028</v>
      </c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261"/>
      <c r="V973" s="555">
        <v>5004</v>
      </c>
      <c r="W973" s="555"/>
      <c r="X973" s="555"/>
      <c r="Y973" s="555"/>
      <c r="Z973" s="555"/>
      <c r="AA973" s="555"/>
      <c r="AB973" s="555"/>
      <c r="AC973" s="555"/>
      <c r="AD973" s="556">
        <f t="shared" si="98"/>
        <v>3.19542270384868</v>
      </c>
      <c r="AE973" s="556"/>
      <c r="AF973" s="556"/>
      <c r="AG973" s="556"/>
      <c r="AH973" s="556"/>
      <c r="AI973" s="556"/>
      <c r="AJ973" s="556"/>
      <c r="AK973" s="556"/>
      <c r="AL973" s="555">
        <v>4836</v>
      </c>
      <c r="AM973" s="555"/>
      <c r="AN973" s="555"/>
      <c r="AO973" s="555"/>
      <c r="AP973" s="555"/>
      <c r="AQ973" s="555"/>
      <c r="AR973" s="555"/>
      <c r="AS973" s="555"/>
      <c r="AT973" s="557">
        <f t="shared" si="99"/>
        <v>2.89980212268394</v>
      </c>
      <c r="AU973" s="557"/>
      <c r="AV973" s="557"/>
      <c r="AW973" s="557"/>
      <c r="AX973" s="557"/>
      <c r="AY973" s="557"/>
      <c r="AZ973" s="557"/>
      <c r="BA973" s="557"/>
      <c r="BB973" s="555">
        <v>4827</v>
      </c>
      <c r="BC973" s="555"/>
      <c r="BD973" s="555"/>
      <c r="BE973" s="555"/>
      <c r="BF973" s="555"/>
      <c r="BG973" s="555"/>
      <c r="BH973" s="555"/>
      <c r="BI973" s="555"/>
      <c r="BJ973" s="557">
        <f t="shared" si="100"/>
        <v>2.90977701957333</v>
      </c>
      <c r="BK973" s="557"/>
      <c r="BL973" s="557"/>
      <c r="BM973" s="557"/>
      <c r="BN973" s="557"/>
      <c r="BO973" s="557"/>
      <c r="BP973" s="557"/>
      <c r="BQ973" s="557"/>
    </row>
    <row r="974" spans="1:69" ht="15" customHeight="1">
      <c r="A974"/>
      <c r="B974" s="284"/>
      <c r="C974" s="554" t="s">
        <v>1029</v>
      </c>
      <c r="D974" s="41"/>
      <c r="E974" s="41"/>
      <c r="F974" s="41"/>
      <c r="G974" s="41"/>
      <c r="H974" s="41"/>
      <c r="I974" s="41"/>
      <c r="J974" s="41"/>
      <c r="K974" s="41">
        <v>27.84</v>
      </c>
      <c r="L974" s="41"/>
      <c r="M974" s="41"/>
      <c r="N974" s="41"/>
      <c r="O974" s="41"/>
      <c r="P974" s="41"/>
      <c r="Q974" s="41"/>
      <c r="R974" s="41"/>
      <c r="S974" s="41">
        <v>16.53</v>
      </c>
      <c r="T974" s="41"/>
      <c r="U974" s="261"/>
      <c r="V974" s="555">
        <v>19106</v>
      </c>
      <c r="W974" s="555"/>
      <c r="X974" s="555"/>
      <c r="Y974" s="555"/>
      <c r="Z974" s="555"/>
      <c r="AA974" s="555"/>
      <c r="AB974" s="555"/>
      <c r="AC974" s="555"/>
      <c r="AD974" s="556">
        <f t="shared" si="98"/>
        <v>12.2005887649346</v>
      </c>
      <c r="AE974" s="556"/>
      <c r="AF974" s="556"/>
      <c r="AG974" s="556"/>
      <c r="AH974" s="556"/>
      <c r="AI974" s="556"/>
      <c r="AJ974" s="556"/>
      <c r="AK974" s="556"/>
      <c r="AL974" s="555">
        <v>19417</v>
      </c>
      <c r="AM974" s="555"/>
      <c r="AN974" s="555"/>
      <c r="AO974" s="555"/>
      <c r="AP974" s="555"/>
      <c r="AQ974" s="555"/>
      <c r="AR974" s="555"/>
      <c r="AS974" s="555"/>
      <c r="AT974" s="557">
        <f t="shared" si="99"/>
        <v>11.642981351562</v>
      </c>
      <c r="AU974" s="557"/>
      <c r="AV974" s="557"/>
      <c r="AW974" s="557"/>
      <c r="AX974" s="557"/>
      <c r="AY974" s="557"/>
      <c r="AZ974" s="557"/>
      <c r="BA974" s="557"/>
      <c r="BB974" s="555">
        <v>19562</v>
      </c>
      <c r="BC974" s="555"/>
      <c r="BD974" s="555"/>
      <c r="BE974" s="555"/>
      <c r="BF974" s="555"/>
      <c r="BG974" s="555"/>
      <c r="BH974" s="555"/>
      <c r="BI974" s="555"/>
      <c r="BJ974" s="557">
        <f t="shared" si="100"/>
        <v>11.7922225102327</v>
      </c>
      <c r="BK974" s="557"/>
      <c r="BL974" s="557"/>
      <c r="BM974" s="557"/>
      <c r="BN974" s="557"/>
      <c r="BO974" s="557"/>
      <c r="BP974" s="557"/>
      <c r="BQ974" s="557"/>
    </row>
    <row r="975" spans="1:69" ht="15" customHeight="1">
      <c r="A975"/>
      <c r="B975" s="284"/>
      <c r="C975" s="565" t="s">
        <v>1030</v>
      </c>
      <c r="D975" s="565"/>
      <c r="E975" s="565"/>
      <c r="F975" s="565"/>
      <c r="G975" s="565"/>
      <c r="H975" s="565"/>
      <c r="I975" s="565"/>
      <c r="J975" s="565"/>
      <c r="K975" s="565"/>
      <c r="L975" s="565"/>
      <c r="M975" s="565"/>
      <c r="N975" s="565"/>
      <c r="O975" s="565"/>
      <c r="P975" s="565"/>
      <c r="Q975" s="565"/>
      <c r="R975" s="565"/>
      <c r="S975" s="565"/>
      <c r="T975" s="565"/>
      <c r="U975" s="565"/>
      <c r="V975" s="555">
        <v>8826</v>
      </c>
      <c r="W975" s="555"/>
      <c r="X975" s="555"/>
      <c r="Y975" s="555"/>
      <c r="Z975" s="555"/>
      <c r="AA975" s="555"/>
      <c r="AB975" s="555"/>
      <c r="AC975" s="555"/>
      <c r="AD975" s="556">
        <f t="shared" si="98"/>
        <v>5.63605131578107</v>
      </c>
      <c r="AE975" s="556"/>
      <c r="AF975" s="556"/>
      <c r="AG975" s="556"/>
      <c r="AH975" s="556"/>
      <c r="AI975" s="556"/>
      <c r="AJ975" s="556"/>
      <c r="AK975" s="556"/>
      <c r="AL975" s="555">
        <v>9128</v>
      </c>
      <c r="AM975" s="555"/>
      <c r="AN975" s="555"/>
      <c r="AO975" s="555"/>
      <c r="AP975" s="555"/>
      <c r="AQ975" s="555"/>
      <c r="AR975" s="555"/>
      <c r="AS975" s="555"/>
      <c r="AT975" s="557">
        <f t="shared" si="99"/>
        <v>5.47340648797745</v>
      </c>
      <c r="AU975" s="557"/>
      <c r="AV975" s="557"/>
      <c r="AW975" s="557"/>
      <c r="AX975" s="557"/>
      <c r="AY975" s="557"/>
      <c r="AZ975" s="557"/>
      <c r="BA975" s="557"/>
      <c r="BB975" s="555">
        <v>9501</v>
      </c>
      <c r="BC975" s="555"/>
      <c r="BD975" s="555"/>
      <c r="BE975" s="555"/>
      <c r="BF975" s="555"/>
      <c r="BG975" s="555"/>
      <c r="BH975" s="555"/>
      <c r="BI975" s="555"/>
      <c r="BJ975" s="557">
        <f t="shared" si="100"/>
        <v>5.7273236923485005</v>
      </c>
      <c r="BK975" s="557"/>
      <c r="BL975" s="557"/>
      <c r="BM975" s="557"/>
      <c r="BN975" s="557"/>
      <c r="BO975" s="557"/>
      <c r="BP975" s="557"/>
      <c r="BQ975" s="557"/>
    </row>
    <row r="976" spans="1:69" ht="15" customHeight="1">
      <c r="A976"/>
      <c r="B976" s="284"/>
      <c r="C976" s="554" t="s">
        <v>977</v>
      </c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261"/>
      <c r="V976" s="555">
        <v>8190</v>
      </c>
      <c r="W976" s="555"/>
      <c r="X976" s="555"/>
      <c r="Y976" s="555"/>
      <c r="Z976" s="555"/>
      <c r="AA976" s="555"/>
      <c r="AB976" s="555"/>
      <c r="AC976" s="555"/>
      <c r="AD976" s="556">
        <f t="shared" si="98"/>
        <v>5.22991845414083</v>
      </c>
      <c r="AE976" s="556"/>
      <c r="AF976" s="556"/>
      <c r="AG976" s="556"/>
      <c r="AH976" s="556"/>
      <c r="AI976" s="556"/>
      <c r="AJ976" s="556"/>
      <c r="AK976" s="556"/>
      <c r="AL976" s="555">
        <v>7630</v>
      </c>
      <c r="AM976" s="555"/>
      <c r="AN976" s="555"/>
      <c r="AO976" s="555"/>
      <c r="AP976" s="555"/>
      <c r="AQ976" s="555"/>
      <c r="AR976" s="555"/>
      <c r="AS976" s="555"/>
      <c r="AT976" s="557">
        <f t="shared" si="99"/>
        <v>4.57516339869281</v>
      </c>
      <c r="AU976" s="557"/>
      <c r="AV976" s="557"/>
      <c r="AW976" s="557"/>
      <c r="AX976" s="557"/>
      <c r="AY976" s="557"/>
      <c r="AZ976" s="557"/>
      <c r="BA976" s="557"/>
      <c r="BB976" s="555">
        <v>7387</v>
      </c>
      <c r="BC976" s="555"/>
      <c r="BD976" s="555"/>
      <c r="BE976" s="555"/>
      <c r="BF976" s="555"/>
      <c r="BG976" s="555"/>
      <c r="BH976" s="555"/>
      <c r="BI976" s="555"/>
      <c r="BJ976" s="557">
        <f t="shared" si="100"/>
        <v>4.45297759345104</v>
      </c>
      <c r="BK976" s="557"/>
      <c r="BL976" s="557"/>
      <c r="BM976" s="557"/>
      <c r="BN976" s="557"/>
      <c r="BO976" s="557"/>
      <c r="BP976" s="557"/>
      <c r="BQ976" s="557"/>
    </row>
    <row r="977" spans="1:69" ht="15" customHeight="1">
      <c r="A977"/>
      <c r="B977" s="284"/>
      <c r="C977" s="554" t="s">
        <v>1031</v>
      </c>
      <c r="D977" s="41"/>
      <c r="E977" s="41"/>
      <c r="F977" s="41"/>
      <c r="G977" s="41"/>
      <c r="H977" s="41"/>
      <c r="I977" s="41"/>
      <c r="J977" s="41"/>
      <c r="K977" s="41">
        <v>27.84</v>
      </c>
      <c r="L977" s="41"/>
      <c r="M977" s="41"/>
      <c r="N977" s="41"/>
      <c r="O977" s="41"/>
      <c r="P977" s="41"/>
      <c r="Q977" s="41"/>
      <c r="R977" s="41"/>
      <c r="S977" s="41">
        <v>16.53</v>
      </c>
      <c r="T977" s="41"/>
      <c r="U977" s="261"/>
      <c r="V977" s="555">
        <v>6039</v>
      </c>
      <c r="W977" s="555"/>
      <c r="X977" s="555"/>
      <c r="Y977" s="555"/>
      <c r="Z977" s="555"/>
      <c r="AA977" s="555"/>
      <c r="AB977" s="555"/>
      <c r="AC977" s="555"/>
      <c r="AD977" s="556">
        <f t="shared" si="98"/>
        <v>3.85634646453681</v>
      </c>
      <c r="AE977" s="556"/>
      <c r="AF977" s="556"/>
      <c r="AG977" s="556"/>
      <c r="AH977" s="556"/>
      <c r="AI977" s="556"/>
      <c r="AJ977" s="556"/>
      <c r="AK977" s="556"/>
      <c r="AL977" s="555">
        <v>6191</v>
      </c>
      <c r="AM977" s="555"/>
      <c r="AN977" s="555"/>
      <c r="AO977" s="555"/>
      <c r="AP977" s="555"/>
      <c r="AQ977" s="555"/>
      <c r="AR977" s="555"/>
      <c r="AS977" s="555"/>
      <c r="AT977" s="557">
        <f t="shared" si="99"/>
        <v>3.7122983750075003</v>
      </c>
      <c r="AU977" s="557"/>
      <c r="AV977" s="557"/>
      <c r="AW977" s="557"/>
      <c r="AX977" s="557"/>
      <c r="AY977" s="557"/>
      <c r="AZ977" s="557"/>
      <c r="BA977" s="557"/>
      <c r="BB977" s="555">
        <v>6151</v>
      </c>
      <c r="BC977" s="555"/>
      <c r="BD977" s="555"/>
      <c r="BE977" s="555"/>
      <c r="BF977" s="555"/>
      <c r="BG977" s="555"/>
      <c r="BH977" s="555"/>
      <c r="BI977" s="555"/>
      <c r="BJ977" s="557">
        <f t="shared" si="100"/>
        <v>3.70790106637571</v>
      </c>
      <c r="BK977" s="557"/>
      <c r="BL977" s="557"/>
      <c r="BM977" s="557"/>
      <c r="BN977" s="557"/>
      <c r="BO977" s="557"/>
      <c r="BP977" s="557"/>
      <c r="BQ977" s="557"/>
    </row>
    <row r="978" spans="1:69" ht="15" customHeight="1">
      <c r="A978"/>
      <c r="B978" s="284"/>
      <c r="C978" s="554" t="s">
        <v>1032</v>
      </c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>
        <v>8.46</v>
      </c>
      <c r="T978" s="41"/>
      <c r="U978" s="261"/>
      <c r="V978" s="555">
        <v>16677</v>
      </c>
      <c r="W978" s="555"/>
      <c r="X978" s="555"/>
      <c r="Y978" s="555"/>
      <c r="Z978" s="555"/>
      <c r="AA978" s="555"/>
      <c r="AB978" s="555"/>
      <c r="AC978" s="555"/>
      <c r="AD978" s="556">
        <f t="shared" si="98"/>
        <v>10.6494932917835</v>
      </c>
      <c r="AE978" s="556"/>
      <c r="AF978" s="556"/>
      <c r="AG978" s="556"/>
      <c r="AH978" s="556"/>
      <c r="AI978" s="556"/>
      <c r="AJ978" s="556"/>
      <c r="AK978" s="556"/>
      <c r="AL978" s="555">
        <v>16824</v>
      </c>
      <c r="AM978" s="555"/>
      <c r="AN978" s="555"/>
      <c r="AO978" s="555"/>
      <c r="AP978" s="555"/>
      <c r="AQ978" s="555"/>
      <c r="AR978" s="555"/>
      <c r="AS978" s="555"/>
      <c r="AT978" s="557">
        <f t="shared" si="99"/>
        <v>10.0881453498831</v>
      </c>
      <c r="AU978" s="557"/>
      <c r="AV978" s="557"/>
      <c r="AW978" s="557"/>
      <c r="AX978" s="557"/>
      <c r="AY978" s="557"/>
      <c r="AZ978" s="557"/>
      <c r="BA978" s="557"/>
      <c r="BB978" s="555">
        <v>17164</v>
      </c>
      <c r="BC978" s="555"/>
      <c r="BD978" s="555"/>
      <c r="BE978" s="555"/>
      <c r="BF978" s="555"/>
      <c r="BG978" s="555"/>
      <c r="BH978" s="555"/>
      <c r="BI978" s="555"/>
      <c r="BJ978" s="557">
        <f t="shared" si="100"/>
        <v>10.3466775976707</v>
      </c>
      <c r="BK978" s="557"/>
      <c r="BL978" s="557"/>
      <c r="BM978" s="557"/>
      <c r="BN978" s="557"/>
      <c r="BO978" s="557"/>
      <c r="BP978" s="557"/>
      <c r="BQ978" s="557"/>
    </row>
    <row r="979" spans="1:69" ht="15" customHeight="1">
      <c r="A979"/>
      <c r="B979" s="289"/>
      <c r="C979" s="558" t="s">
        <v>1033</v>
      </c>
      <c r="D979" s="265"/>
      <c r="E979" s="265"/>
      <c r="F979" s="265"/>
      <c r="G979" s="265"/>
      <c r="H979" s="265"/>
      <c r="I979" s="265"/>
      <c r="J979" s="265"/>
      <c r="K979" s="265"/>
      <c r="L979" s="265"/>
      <c r="M979" s="265"/>
      <c r="N979" s="265"/>
      <c r="O979" s="265"/>
      <c r="P979" s="265"/>
      <c r="Q979" s="265"/>
      <c r="R979" s="265"/>
      <c r="S979" s="265"/>
      <c r="T979" s="265"/>
      <c r="U979" s="266"/>
      <c r="V979" s="559">
        <v>8322</v>
      </c>
      <c r="W979" s="559"/>
      <c r="X979" s="559"/>
      <c r="Y979" s="559"/>
      <c r="Z979" s="559"/>
      <c r="AA979" s="559"/>
      <c r="AB979" s="559"/>
      <c r="AC979" s="559"/>
      <c r="AD979" s="560">
        <f t="shared" si="98"/>
        <v>5.31421018014164</v>
      </c>
      <c r="AE979" s="560"/>
      <c r="AF979" s="560"/>
      <c r="AG979" s="560"/>
      <c r="AH979" s="560"/>
      <c r="AI979" s="560"/>
      <c r="AJ979" s="560"/>
      <c r="AK979" s="560"/>
      <c r="AL979" s="559">
        <v>8393</v>
      </c>
      <c r="AM979" s="559"/>
      <c r="AN979" s="559"/>
      <c r="AO979" s="559"/>
      <c r="AP979" s="559"/>
      <c r="AQ979" s="559"/>
      <c r="AR979" s="559"/>
      <c r="AS979" s="559"/>
      <c r="AT979" s="561">
        <f t="shared" si="99"/>
        <v>5.03267973856209</v>
      </c>
      <c r="AU979" s="561"/>
      <c r="AV979" s="561"/>
      <c r="AW979" s="561"/>
      <c r="AX979" s="561"/>
      <c r="AY979" s="561"/>
      <c r="AZ979" s="561"/>
      <c r="BA979" s="561"/>
      <c r="BB979" s="562">
        <v>8125</v>
      </c>
      <c r="BC979" s="562"/>
      <c r="BD979" s="562"/>
      <c r="BE979" s="562"/>
      <c r="BF979" s="562"/>
      <c r="BG979" s="562"/>
      <c r="BH979" s="562"/>
      <c r="BI979" s="562"/>
      <c r="BJ979" s="563">
        <f t="shared" si="100"/>
        <v>4.89785338388923</v>
      </c>
      <c r="BK979" s="563"/>
      <c r="BL979" s="563"/>
      <c r="BM979" s="563"/>
      <c r="BN979" s="563"/>
      <c r="BO979" s="563"/>
      <c r="BP979" s="563"/>
      <c r="BQ979" s="563"/>
    </row>
    <row r="980" spans="1:69" ht="15" customHeight="1">
      <c r="A980"/>
      <c r="B980" s="5" t="s">
        <v>1034</v>
      </c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45">
        <v>155289</v>
      </c>
      <c r="W980" s="545"/>
      <c r="X980" s="545"/>
      <c r="Y980" s="545"/>
      <c r="Z980" s="545"/>
      <c r="AA980" s="545"/>
      <c r="AB980" s="545"/>
      <c r="AC980" s="545"/>
      <c r="AD980" s="546">
        <f t="shared" si="98"/>
        <v>99.1634684768102</v>
      </c>
      <c r="AE980" s="546"/>
      <c r="AF980" s="546"/>
      <c r="AG980" s="546"/>
      <c r="AH980" s="546"/>
      <c r="AI980" s="546"/>
      <c r="AJ980" s="546"/>
      <c r="AK980" s="546"/>
      <c r="AL980" s="545">
        <v>165684</v>
      </c>
      <c r="AM980" s="545"/>
      <c r="AN980" s="545"/>
      <c r="AO980" s="545"/>
      <c r="AP980" s="545"/>
      <c r="AQ980" s="545"/>
      <c r="AR980" s="545"/>
      <c r="AS980" s="545"/>
      <c r="AT980" s="547">
        <f t="shared" si="99"/>
        <v>99.3488037416802</v>
      </c>
      <c r="AU980" s="547"/>
      <c r="AV980" s="547"/>
      <c r="AW980" s="547"/>
      <c r="AX980" s="547"/>
      <c r="AY980" s="547"/>
      <c r="AZ980" s="547"/>
      <c r="BA980" s="547"/>
      <c r="BB980" s="545">
        <v>164854</v>
      </c>
      <c r="BC980" s="545"/>
      <c r="BD980" s="545"/>
      <c r="BE980" s="545"/>
      <c r="BF980" s="545"/>
      <c r="BG980" s="545"/>
      <c r="BH980" s="545"/>
      <c r="BI980" s="545"/>
      <c r="BJ980" s="547">
        <f t="shared" si="100"/>
        <v>99.376088830483</v>
      </c>
      <c r="BK980" s="547"/>
      <c r="BL980" s="547"/>
      <c r="BM980" s="547"/>
      <c r="BN980" s="547"/>
      <c r="BO980" s="547"/>
      <c r="BP980" s="547"/>
      <c r="BQ980" s="547"/>
    </row>
    <row r="981" spans="1:69" ht="15" customHeight="1">
      <c r="A981"/>
      <c r="B981" s="230" t="s">
        <v>1035</v>
      </c>
      <c r="C981" s="230"/>
      <c r="D981" s="230"/>
      <c r="E981" s="230"/>
      <c r="F981" s="230"/>
      <c r="G981" s="230"/>
      <c r="H981" s="230"/>
      <c r="I981" s="230"/>
      <c r="J981" s="230"/>
      <c r="K981" s="230"/>
      <c r="L981" s="230"/>
      <c r="M981" s="230"/>
      <c r="N981" s="230"/>
      <c r="O981" s="230"/>
      <c r="P981" s="230"/>
      <c r="Q981" s="230"/>
      <c r="R981" s="230"/>
      <c r="S981" s="230"/>
      <c r="T981" s="230"/>
      <c r="U981" s="230"/>
      <c r="V981" s="551">
        <v>2645</v>
      </c>
      <c r="W981" s="551"/>
      <c r="X981" s="551"/>
      <c r="Y981" s="551"/>
      <c r="Z981" s="551"/>
      <c r="AA981" s="551"/>
      <c r="AB981" s="551"/>
      <c r="AC981" s="551"/>
      <c r="AD981" s="552">
        <f t="shared" si="98"/>
        <v>1.68902738842521</v>
      </c>
      <c r="AE981" s="552"/>
      <c r="AF981" s="552"/>
      <c r="AG981" s="552"/>
      <c r="AH981" s="552"/>
      <c r="AI981" s="552"/>
      <c r="AJ981" s="552"/>
      <c r="AK981" s="552"/>
      <c r="AL981" s="551">
        <v>2746</v>
      </c>
      <c r="AM981" s="551"/>
      <c r="AN981" s="551"/>
      <c r="AO981" s="551"/>
      <c r="AP981" s="551"/>
      <c r="AQ981" s="551"/>
      <c r="AR981" s="551"/>
      <c r="AS981" s="551"/>
      <c r="AT981" s="553">
        <f t="shared" si="99"/>
        <v>1.64657912094501</v>
      </c>
      <c r="AU981" s="553"/>
      <c r="AV981" s="553"/>
      <c r="AW981" s="553"/>
      <c r="AX981" s="553"/>
      <c r="AY981" s="553"/>
      <c r="AZ981" s="553"/>
      <c r="BA981" s="553"/>
      <c r="BB981" s="551">
        <v>2374</v>
      </c>
      <c r="BC981" s="551"/>
      <c r="BD981" s="551"/>
      <c r="BE981" s="551"/>
      <c r="BF981" s="551"/>
      <c r="BG981" s="551"/>
      <c r="BH981" s="551"/>
      <c r="BI981" s="551"/>
      <c r="BJ981" s="553">
        <f t="shared" si="100"/>
        <v>1.4310774071819101</v>
      </c>
      <c r="BK981" s="553"/>
      <c r="BL981" s="553"/>
      <c r="BM981" s="553"/>
      <c r="BN981" s="553"/>
      <c r="BO981" s="553"/>
      <c r="BP981" s="553"/>
      <c r="BQ981" s="553"/>
    </row>
    <row r="982" spans="1:69" ht="15" customHeight="1">
      <c r="A982"/>
      <c r="B982" s="566" t="s">
        <v>1036</v>
      </c>
      <c r="C982" s="566"/>
      <c r="D982" s="566"/>
      <c r="E982" s="566"/>
      <c r="F982" s="566"/>
      <c r="G982" s="566"/>
      <c r="H982" s="566"/>
      <c r="I982" s="566"/>
      <c r="J982" s="566"/>
      <c r="K982" s="566"/>
      <c r="L982" s="566"/>
      <c r="M982" s="566"/>
      <c r="N982" s="566"/>
      <c r="O982" s="566"/>
      <c r="P982" s="566"/>
      <c r="Q982" s="566"/>
      <c r="R982" s="566"/>
      <c r="S982" s="566"/>
      <c r="T982" s="566"/>
      <c r="U982" s="566"/>
      <c r="V982" s="559">
        <v>1335</v>
      </c>
      <c r="W982" s="559"/>
      <c r="X982" s="559"/>
      <c r="Y982" s="559"/>
      <c r="Z982" s="559"/>
      <c r="AA982" s="559"/>
      <c r="AB982" s="559"/>
      <c r="AC982" s="559"/>
      <c r="AD982" s="560">
        <f t="shared" si="98"/>
        <v>0.85249586523541</v>
      </c>
      <c r="AE982" s="560"/>
      <c r="AF982" s="560"/>
      <c r="AG982" s="560"/>
      <c r="AH982" s="560"/>
      <c r="AI982" s="560"/>
      <c r="AJ982" s="560"/>
      <c r="AK982" s="560"/>
      <c r="AL982" s="559">
        <v>1659</v>
      </c>
      <c r="AM982" s="559"/>
      <c r="AN982" s="559"/>
      <c r="AO982" s="559"/>
      <c r="AP982" s="559"/>
      <c r="AQ982" s="559"/>
      <c r="AR982" s="559"/>
      <c r="AS982" s="559"/>
      <c r="AT982" s="561">
        <f t="shared" si="99"/>
        <v>0.9947832343946751</v>
      </c>
      <c r="AU982" s="561"/>
      <c r="AV982" s="561"/>
      <c r="AW982" s="561"/>
      <c r="AX982" s="561"/>
      <c r="AY982" s="561"/>
      <c r="AZ982" s="561"/>
      <c r="BA982" s="561"/>
      <c r="BB982" s="562">
        <v>1339</v>
      </c>
      <c r="BC982" s="562"/>
      <c r="BD982" s="562"/>
      <c r="BE982" s="562"/>
      <c r="BF982" s="562"/>
      <c r="BG982" s="562"/>
      <c r="BH982" s="562"/>
      <c r="BI982" s="562"/>
      <c r="BJ982" s="563">
        <f t="shared" si="100"/>
        <v>0.8071662376649451</v>
      </c>
      <c r="BK982" s="563"/>
      <c r="BL982" s="563"/>
      <c r="BM982" s="563"/>
      <c r="BN982" s="563"/>
      <c r="BO982" s="563"/>
      <c r="BP982" s="563"/>
      <c r="BQ982" s="563"/>
    </row>
    <row r="983" spans="1:69" ht="15" customHeight="1">
      <c r="A983"/>
      <c r="B983" s="5" t="s">
        <v>1037</v>
      </c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45">
        <v>156599</v>
      </c>
      <c r="W983" s="545"/>
      <c r="X983" s="545"/>
      <c r="Y983" s="545"/>
      <c r="Z983" s="545"/>
      <c r="AA983" s="545"/>
      <c r="AB983" s="545"/>
      <c r="AC983" s="545"/>
      <c r="AD983" s="546">
        <f t="shared" si="98"/>
        <v>100</v>
      </c>
      <c r="AE983" s="546"/>
      <c r="AF983" s="546"/>
      <c r="AG983" s="546"/>
      <c r="AH983" s="546"/>
      <c r="AI983" s="546"/>
      <c r="AJ983" s="546"/>
      <c r="AK983" s="546"/>
      <c r="AL983" s="545">
        <v>166770</v>
      </c>
      <c r="AM983" s="545"/>
      <c r="AN983" s="545"/>
      <c r="AO983" s="545"/>
      <c r="AP983" s="545"/>
      <c r="AQ983" s="545"/>
      <c r="AR983" s="545"/>
      <c r="AS983" s="545"/>
      <c r="AT983" s="547">
        <f t="shared" si="99"/>
        <v>100</v>
      </c>
      <c r="AU983" s="547"/>
      <c r="AV983" s="547"/>
      <c r="AW983" s="547"/>
      <c r="AX983" s="547"/>
      <c r="AY983" s="547"/>
      <c r="AZ983" s="547"/>
      <c r="BA983" s="547"/>
      <c r="BB983" s="545">
        <v>165889</v>
      </c>
      <c r="BC983" s="545"/>
      <c r="BD983" s="545"/>
      <c r="BE983" s="545"/>
      <c r="BF983" s="545"/>
      <c r="BG983" s="545"/>
      <c r="BH983" s="545"/>
      <c r="BI983" s="545"/>
      <c r="BJ983" s="547">
        <f t="shared" si="100"/>
        <v>100</v>
      </c>
      <c r="BK983" s="547"/>
      <c r="BL983" s="547"/>
      <c r="BM983" s="547"/>
      <c r="BN983" s="547"/>
      <c r="BO983" s="547"/>
      <c r="BP983" s="547"/>
      <c r="BQ983" s="547"/>
    </row>
    <row r="984" spans="1:69" ht="15" customHeight="1">
      <c r="A984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273"/>
      <c r="AE984" s="273"/>
      <c r="AF984" s="273"/>
      <c r="AG984" s="273"/>
      <c r="AH984" s="273"/>
      <c r="AI984" s="273"/>
      <c r="AJ984" s="273"/>
      <c r="AK984" s="273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52" t="s">
        <v>1038</v>
      </c>
    </row>
    <row r="985" spans="1:69" ht="1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</row>
    <row r="986" spans="1:69" ht="15" customHeight="1">
      <c r="A986" s="4" t="s">
        <v>1039</v>
      </c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>
        <v>-3.8</v>
      </c>
      <c r="W986" s="31"/>
      <c r="X986" s="31"/>
      <c r="Y986" s="31"/>
      <c r="Z986" s="31"/>
      <c r="AA986" s="31"/>
      <c r="AB986" s="31"/>
      <c r="AC986" s="31"/>
      <c r="AD986" s="31"/>
      <c r="AE986" s="31">
        <v>5.4</v>
      </c>
      <c r="AF986" s="31"/>
      <c r="AG986" s="31"/>
      <c r="AH986" s="31"/>
      <c r="AI986" s="31"/>
      <c r="AJ986" s="31"/>
      <c r="AK986" s="31"/>
      <c r="AL986" s="31"/>
      <c r="AM986" s="31"/>
      <c r="AN986" s="31">
        <v>92.5</v>
      </c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/>
      <c r="BB986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52" t="s">
        <v>1013</v>
      </c>
    </row>
    <row r="987" spans="2:69" ht="3.75" customHeight="1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>
        <v>-3.2</v>
      </c>
      <c r="W987" s="31"/>
      <c r="X987" s="31"/>
      <c r="Y987" s="31"/>
      <c r="Z987" s="31"/>
      <c r="AA987" s="31"/>
      <c r="AB987" s="31"/>
      <c r="AC987" s="31"/>
      <c r="AD987" s="31"/>
      <c r="AE987" s="31">
        <v>5.4</v>
      </c>
      <c r="AF987" s="31"/>
      <c r="AG987" s="31"/>
      <c r="AH987" s="31"/>
      <c r="AI987" s="31"/>
      <c r="AJ987" s="31"/>
      <c r="AK987" s="31"/>
      <c r="AL987" s="31"/>
      <c r="AM987" s="31"/>
      <c r="AN987" s="31">
        <v>38.5</v>
      </c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</row>
    <row r="988" spans="2:69" ht="15" customHeight="1">
      <c r="B988" s="5" t="s">
        <v>12</v>
      </c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 t="s">
        <v>1014</v>
      </c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 t="s">
        <v>1015</v>
      </c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 t="s">
        <v>1016</v>
      </c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</row>
    <row r="989" spans="2:69" ht="15" customHeight="1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 t="s">
        <v>1017</v>
      </c>
      <c r="W989" s="5"/>
      <c r="X989" s="5"/>
      <c r="Y989" s="5"/>
      <c r="Z989" s="5"/>
      <c r="AA989" s="5"/>
      <c r="AB989" s="5"/>
      <c r="AC989" s="5"/>
      <c r="AD989" s="5" t="s">
        <v>23</v>
      </c>
      <c r="AE989" s="5"/>
      <c r="AF989" s="5"/>
      <c r="AG989" s="5"/>
      <c r="AH989" s="5"/>
      <c r="AI989" s="5"/>
      <c r="AJ989" s="5"/>
      <c r="AK989" s="5"/>
      <c r="AL989" s="5" t="s">
        <v>1017</v>
      </c>
      <c r="AM989" s="5"/>
      <c r="AN989" s="5"/>
      <c r="AO989" s="5"/>
      <c r="AP989" s="5"/>
      <c r="AQ989" s="5"/>
      <c r="AR989" s="5"/>
      <c r="AS989" s="5"/>
      <c r="AT989" s="5" t="s">
        <v>23</v>
      </c>
      <c r="AU989" s="5"/>
      <c r="AV989" s="5"/>
      <c r="AW989" s="5"/>
      <c r="AX989" s="5"/>
      <c r="AY989" s="5"/>
      <c r="AZ989" s="5"/>
      <c r="BA989" s="5"/>
      <c r="BB989" s="5" t="s">
        <v>1017</v>
      </c>
      <c r="BC989" s="5"/>
      <c r="BD989" s="5"/>
      <c r="BE989" s="5"/>
      <c r="BF989" s="5"/>
      <c r="BG989" s="5"/>
      <c r="BH989" s="5"/>
      <c r="BI989" s="5"/>
      <c r="BJ989" s="5" t="s">
        <v>23</v>
      </c>
      <c r="BK989" s="5"/>
      <c r="BL989" s="5"/>
      <c r="BM989" s="5"/>
      <c r="BN989" s="5"/>
      <c r="BO989" s="5"/>
      <c r="BP989" s="5"/>
      <c r="BQ989" s="5"/>
    </row>
    <row r="990" spans="2:69" ht="15" customHeight="1">
      <c r="B990" s="215" t="s">
        <v>1040</v>
      </c>
      <c r="C990" s="215"/>
      <c r="D990" s="215"/>
      <c r="E990" s="215"/>
      <c r="F990" s="215"/>
      <c r="G990" s="215"/>
      <c r="H990" s="215"/>
      <c r="I990" s="215"/>
      <c r="J990" s="215"/>
      <c r="K990" s="215"/>
      <c r="L990" s="215"/>
      <c r="M990" s="215"/>
      <c r="N990" s="215"/>
      <c r="O990" s="215"/>
      <c r="P990" s="215"/>
      <c r="Q990" s="215"/>
      <c r="R990" s="215"/>
      <c r="S990" s="215"/>
      <c r="T990" s="215"/>
      <c r="U990" s="215"/>
      <c r="V990" s="567">
        <v>77465</v>
      </c>
      <c r="W990" s="567"/>
      <c r="X990" s="567"/>
      <c r="Y990" s="567"/>
      <c r="Z990" s="567"/>
      <c r="AA990" s="567"/>
      <c r="AB990" s="567"/>
      <c r="AC990" s="567"/>
      <c r="AD990" s="568">
        <f aca="true" t="shared" si="101" ref="AD990:AD1000">V990/$V$1000*100</f>
        <v>69.7920608321171</v>
      </c>
      <c r="AE990" s="568"/>
      <c r="AF990" s="568"/>
      <c r="AG990" s="568"/>
      <c r="AH990" s="568"/>
      <c r="AI990" s="568"/>
      <c r="AJ990" s="568"/>
      <c r="AK990" s="568"/>
      <c r="AL990" s="567">
        <v>78146</v>
      </c>
      <c r="AM990" s="567"/>
      <c r="AN990" s="567"/>
      <c r="AO990" s="567"/>
      <c r="AP990" s="567"/>
      <c r="AQ990" s="567"/>
      <c r="AR990" s="567"/>
      <c r="AS990" s="567"/>
      <c r="AT990" s="568">
        <f aca="true" t="shared" si="102" ref="AT990:AT1000">AL990/$AL$1000*100</f>
        <v>67.9648634545138</v>
      </c>
      <c r="AU990" s="568"/>
      <c r="AV990" s="568"/>
      <c r="AW990" s="568"/>
      <c r="AX990" s="568"/>
      <c r="AY990" s="568"/>
      <c r="AZ990" s="568"/>
      <c r="BA990" s="568"/>
      <c r="BB990" s="567">
        <v>77994</v>
      </c>
      <c r="BC990" s="567"/>
      <c r="BD990" s="567"/>
      <c r="BE990" s="567"/>
      <c r="BF990" s="567"/>
      <c r="BG990" s="567"/>
      <c r="BH990" s="567"/>
      <c r="BI990" s="567"/>
      <c r="BJ990" s="568">
        <f aca="true" t="shared" si="103" ref="BJ990:BJ1000">BB990/$BB$1000*100</f>
        <v>68.9181666357395</v>
      </c>
      <c r="BK990" s="568"/>
      <c r="BL990" s="568"/>
      <c r="BM990" s="568"/>
      <c r="BN990" s="568"/>
      <c r="BO990" s="568"/>
      <c r="BP990" s="568"/>
      <c r="BQ990" s="568"/>
    </row>
    <row r="991" spans="2:69" ht="15" customHeight="1">
      <c r="B991" s="284"/>
      <c r="C991" s="548" t="s">
        <v>1041</v>
      </c>
      <c r="D991" s="549"/>
      <c r="E991" s="549"/>
      <c r="F991" s="549"/>
      <c r="G991" s="549"/>
      <c r="H991" s="549"/>
      <c r="I991" s="549"/>
      <c r="J991" s="549"/>
      <c r="K991" s="549"/>
      <c r="L991" s="549"/>
      <c r="M991" s="549"/>
      <c r="N991" s="549"/>
      <c r="O991" s="549"/>
      <c r="P991" s="549"/>
      <c r="Q991" s="549"/>
      <c r="R991" s="549"/>
      <c r="S991" s="549"/>
      <c r="T991" s="549"/>
      <c r="U991" s="550"/>
      <c r="V991" s="569">
        <v>68582</v>
      </c>
      <c r="W991" s="569"/>
      <c r="X991" s="569"/>
      <c r="Y991" s="569"/>
      <c r="Z991" s="569"/>
      <c r="AA991" s="569"/>
      <c r="AB991" s="569"/>
      <c r="AC991" s="569"/>
      <c r="AD991" s="568">
        <f t="shared" si="101"/>
        <v>61.788925527506</v>
      </c>
      <c r="AE991" s="568"/>
      <c r="AF991" s="568"/>
      <c r="AG991" s="568"/>
      <c r="AH991" s="568"/>
      <c r="AI991" s="568"/>
      <c r="AJ991" s="568"/>
      <c r="AK991" s="568"/>
      <c r="AL991" s="569">
        <v>69075</v>
      </c>
      <c r="AM991" s="569"/>
      <c r="AN991" s="569"/>
      <c r="AO991" s="569"/>
      <c r="AP991" s="569"/>
      <c r="AQ991" s="569"/>
      <c r="AR991" s="569"/>
      <c r="AS991" s="569"/>
      <c r="AT991" s="568">
        <f t="shared" si="102"/>
        <v>60.0756653331014</v>
      </c>
      <c r="AU991" s="568"/>
      <c r="AV991" s="568"/>
      <c r="AW991" s="568"/>
      <c r="AX991" s="568"/>
      <c r="AY991" s="568"/>
      <c r="AZ991" s="568"/>
      <c r="BA991" s="568"/>
      <c r="BB991" s="569">
        <v>68995</v>
      </c>
      <c r="BC991" s="569"/>
      <c r="BD991" s="569"/>
      <c r="BE991" s="569"/>
      <c r="BF991" s="569"/>
      <c r="BG991" s="569"/>
      <c r="BH991" s="569"/>
      <c r="BI991" s="569"/>
      <c r="BJ991" s="570">
        <f t="shared" si="103"/>
        <v>60.9663423729113</v>
      </c>
      <c r="BK991" s="570"/>
      <c r="BL991" s="570"/>
      <c r="BM991" s="570"/>
      <c r="BN991" s="570"/>
      <c r="BO991" s="570"/>
      <c r="BP991" s="570"/>
      <c r="BQ991" s="570"/>
    </row>
    <row r="992" spans="2:69" ht="15" customHeight="1">
      <c r="B992" s="289"/>
      <c r="C992" s="558" t="s">
        <v>1042</v>
      </c>
      <c r="D992" s="265"/>
      <c r="E992" s="265"/>
      <c r="F992" s="265"/>
      <c r="G992" s="265"/>
      <c r="H992" s="265"/>
      <c r="I992" s="265"/>
      <c r="J992" s="265"/>
      <c r="K992" s="265"/>
      <c r="L992" s="265"/>
      <c r="M992" s="265"/>
      <c r="N992" s="265"/>
      <c r="O992" s="265"/>
      <c r="P992" s="265"/>
      <c r="Q992" s="265"/>
      <c r="R992" s="265"/>
      <c r="S992" s="265"/>
      <c r="T992" s="265"/>
      <c r="U992" s="266"/>
      <c r="V992" s="571">
        <v>8883</v>
      </c>
      <c r="W992" s="571"/>
      <c r="X992" s="571"/>
      <c r="Y992" s="571"/>
      <c r="Z992" s="571"/>
      <c r="AA992" s="571"/>
      <c r="AB992" s="571"/>
      <c r="AC992" s="571"/>
      <c r="AD992" s="568">
        <f t="shared" si="101"/>
        <v>8.00313530461106</v>
      </c>
      <c r="AE992" s="568"/>
      <c r="AF992" s="568"/>
      <c r="AG992" s="568"/>
      <c r="AH992" s="568"/>
      <c r="AI992" s="568"/>
      <c r="AJ992" s="568"/>
      <c r="AK992" s="568"/>
      <c r="AL992" s="571">
        <v>9070</v>
      </c>
      <c r="AM992" s="571"/>
      <c r="AN992" s="571"/>
      <c r="AO992" s="571"/>
      <c r="AP992" s="571"/>
      <c r="AQ992" s="571"/>
      <c r="AR992" s="571"/>
      <c r="AS992" s="571"/>
      <c r="AT992" s="568">
        <f t="shared" si="102"/>
        <v>7.88832840493999</v>
      </c>
      <c r="AU992" s="568"/>
      <c r="AV992" s="568"/>
      <c r="AW992" s="568"/>
      <c r="AX992" s="568"/>
      <c r="AY992" s="568"/>
      <c r="AZ992" s="568"/>
      <c r="BA992" s="568"/>
      <c r="BB992" s="571">
        <v>8999</v>
      </c>
      <c r="BC992" s="571"/>
      <c r="BD992" s="571"/>
      <c r="BE992" s="571"/>
      <c r="BF992" s="571"/>
      <c r="BG992" s="571"/>
      <c r="BH992" s="571"/>
      <c r="BI992" s="571"/>
      <c r="BJ992" s="572">
        <f t="shared" si="103"/>
        <v>7.95182426282816</v>
      </c>
      <c r="BK992" s="572"/>
      <c r="BL992" s="572"/>
      <c r="BM992" s="572"/>
      <c r="BN992" s="572"/>
      <c r="BO992" s="572"/>
      <c r="BP992" s="572"/>
      <c r="BQ992" s="572"/>
    </row>
    <row r="993" spans="2:69" ht="15" customHeight="1">
      <c r="B993" s="215" t="s">
        <v>1043</v>
      </c>
      <c r="C993" s="215"/>
      <c r="D993" s="215"/>
      <c r="E993" s="215"/>
      <c r="F993" s="215"/>
      <c r="G993" s="215"/>
      <c r="H993" s="215"/>
      <c r="I993" s="215"/>
      <c r="J993" s="215"/>
      <c r="K993" s="215"/>
      <c r="L993" s="215"/>
      <c r="M993" s="215"/>
      <c r="N993" s="215"/>
      <c r="O993" s="215"/>
      <c r="P993" s="215"/>
      <c r="Q993" s="215"/>
      <c r="R993" s="215"/>
      <c r="S993" s="215"/>
      <c r="T993" s="215"/>
      <c r="U993" s="215"/>
      <c r="V993" s="567">
        <v>7156</v>
      </c>
      <c r="W993" s="567"/>
      <c r="X993" s="567"/>
      <c r="Y993" s="567"/>
      <c r="Z993" s="567"/>
      <c r="AA993" s="567"/>
      <c r="AB993" s="567"/>
      <c r="AC993" s="567"/>
      <c r="AD993" s="568">
        <f t="shared" si="101"/>
        <v>6.44719534389246</v>
      </c>
      <c r="AE993" s="568"/>
      <c r="AF993" s="568"/>
      <c r="AG993" s="568"/>
      <c r="AH993" s="568"/>
      <c r="AI993" s="568"/>
      <c r="AJ993" s="568"/>
      <c r="AK993" s="568"/>
      <c r="AL993" s="567">
        <v>7265</v>
      </c>
      <c r="AM993" s="567"/>
      <c r="AN993" s="567"/>
      <c r="AO993" s="567"/>
      <c r="AP993" s="567"/>
      <c r="AQ993" s="567"/>
      <c r="AR993" s="567"/>
      <c r="AS993" s="567"/>
      <c r="AT993" s="568">
        <f t="shared" si="102"/>
        <v>6.31849017220386</v>
      </c>
      <c r="AU993" s="568"/>
      <c r="AV993" s="568"/>
      <c r="AW993" s="568"/>
      <c r="AX993" s="568"/>
      <c r="AY993" s="568"/>
      <c r="AZ993" s="568"/>
      <c r="BA993" s="568"/>
      <c r="BB993" s="567">
        <v>7048</v>
      </c>
      <c r="BC993" s="567"/>
      <c r="BD993" s="567"/>
      <c r="BE993" s="567"/>
      <c r="BF993" s="567"/>
      <c r="BG993" s="567"/>
      <c r="BH993" s="567"/>
      <c r="BI993" s="567"/>
      <c r="BJ993" s="568">
        <f t="shared" si="103"/>
        <v>6.22785391759227</v>
      </c>
      <c r="BK993" s="568"/>
      <c r="BL993" s="568"/>
      <c r="BM993" s="568"/>
      <c r="BN993" s="568"/>
      <c r="BO993" s="568"/>
      <c r="BP993" s="568"/>
      <c r="BQ993" s="568"/>
    </row>
    <row r="994" spans="2:69" ht="15" customHeight="1">
      <c r="B994" s="284"/>
      <c r="C994" s="548" t="s">
        <v>1044</v>
      </c>
      <c r="D994" s="549"/>
      <c r="E994" s="549"/>
      <c r="F994" s="549"/>
      <c r="G994" s="549"/>
      <c r="H994" s="549"/>
      <c r="I994" s="549"/>
      <c r="J994" s="549"/>
      <c r="K994" s="549"/>
      <c r="L994" s="549"/>
      <c r="M994" s="549"/>
      <c r="N994" s="549"/>
      <c r="O994" s="549"/>
      <c r="P994" s="549"/>
      <c r="Q994" s="549"/>
      <c r="R994" s="549"/>
      <c r="S994" s="549"/>
      <c r="T994" s="549"/>
      <c r="U994" s="550"/>
      <c r="V994" s="569">
        <v>9228</v>
      </c>
      <c r="W994" s="569"/>
      <c r="X994" s="569"/>
      <c r="Y994" s="569"/>
      <c r="Z994" s="569"/>
      <c r="AA994" s="569"/>
      <c r="AB994" s="569"/>
      <c r="AC994" s="569"/>
      <c r="AD994" s="568">
        <f t="shared" si="101"/>
        <v>8.31396291691443</v>
      </c>
      <c r="AE994" s="568"/>
      <c r="AF994" s="568"/>
      <c r="AG994" s="568"/>
      <c r="AH994" s="568"/>
      <c r="AI994" s="568"/>
      <c r="AJ994" s="568"/>
      <c r="AK994" s="568"/>
      <c r="AL994" s="569">
        <v>9427</v>
      </c>
      <c r="AM994" s="569"/>
      <c r="AN994" s="569"/>
      <c r="AO994" s="569"/>
      <c r="AP994" s="569"/>
      <c r="AQ994" s="569"/>
      <c r="AR994" s="569"/>
      <c r="AS994" s="569"/>
      <c r="AT994" s="568">
        <f t="shared" si="102"/>
        <v>8.1988171855975</v>
      </c>
      <c r="AU994" s="568"/>
      <c r="AV994" s="568"/>
      <c r="AW994" s="568"/>
      <c r="AX994" s="568"/>
      <c r="AY994" s="568"/>
      <c r="AZ994" s="568"/>
      <c r="BA994" s="568"/>
      <c r="BB994" s="569">
        <v>9248</v>
      </c>
      <c r="BC994" s="569"/>
      <c r="BD994" s="569"/>
      <c r="BE994" s="569"/>
      <c r="BF994" s="569"/>
      <c r="BG994" s="569"/>
      <c r="BH994" s="569"/>
      <c r="BI994" s="569"/>
      <c r="BJ994" s="570">
        <f t="shared" si="103"/>
        <v>8.1718491813129</v>
      </c>
      <c r="BK994" s="570"/>
      <c r="BL994" s="570"/>
      <c r="BM994" s="570"/>
      <c r="BN994" s="570"/>
      <c r="BO994" s="570"/>
      <c r="BP994" s="570"/>
      <c r="BQ994" s="570"/>
    </row>
    <row r="995" spans="2:69" ht="15" customHeight="1">
      <c r="B995" s="289"/>
      <c r="C995" s="558" t="s">
        <v>1045</v>
      </c>
      <c r="D995" s="265"/>
      <c r="E995" s="265"/>
      <c r="F995" s="265"/>
      <c r="G995" s="265"/>
      <c r="H995" s="265"/>
      <c r="I995" s="265"/>
      <c r="J995" s="265"/>
      <c r="K995" s="265"/>
      <c r="L995" s="265"/>
      <c r="M995" s="265"/>
      <c r="N995" s="265"/>
      <c r="O995" s="265"/>
      <c r="P995" s="265"/>
      <c r="Q995" s="265"/>
      <c r="R995" s="265"/>
      <c r="S995" s="265"/>
      <c r="T995" s="265"/>
      <c r="U995" s="266"/>
      <c r="V995" s="571">
        <v>2072</v>
      </c>
      <c r="W995" s="571"/>
      <c r="X995" s="571"/>
      <c r="Y995" s="571"/>
      <c r="Z995" s="571"/>
      <c r="AA995" s="571"/>
      <c r="AB995" s="571"/>
      <c r="AC995" s="571"/>
      <c r="AD995" s="568">
        <f t="shared" si="101"/>
        <v>1.8667675730219702</v>
      </c>
      <c r="AE995" s="568"/>
      <c r="AF995" s="568"/>
      <c r="AG995" s="568"/>
      <c r="AH995" s="568"/>
      <c r="AI995" s="568"/>
      <c r="AJ995" s="568"/>
      <c r="AK995" s="568"/>
      <c r="AL995" s="571">
        <v>2162</v>
      </c>
      <c r="AM995" s="571"/>
      <c r="AN995" s="571"/>
      <c r="AO995" s="571"/>
      <c r="AP995" s="571"/>
      <c r="AQ995" s="571"/>
      <c r="AR995" s="571"/>
      <c r="AS995" s="571"/>
      <c r="AT995" s="568">
        <f t="shared" si="102"/>
        <v>1.88032701339363</v>
      </c>
      <c r="AU995" s="568"/>
      <c r="AV995" s="568"/>
      <c r="AW995" s="568"/>
      <c r="AX995" s="568"/>
      <c r="AY995" s="568"/>
      <c r="AZ995" s="568"/>
      <c r="BA995" s="568"/>
      <c r="BB995" s="571">
        <v>2200</v>
      </c>
      <c r="BC995" s="571"/>
      <c r="BD995" s="571"/>
      <c r="BE995" s="571"/>
      <c r="BF995" s="571"/>
      <c r="BG995" s="571"/>
      <c r="BH995" s="571"/>
      <c r="BI995" s="571"/>
      <c r="BJ995" s="572">
        <f t="shared" si="103"/>
        <v>1.94399526372063</v>
      </c>
      <c r="BK995" s="572"/>
      <c r="BL995" s="572"/>
      <c r="BM995" s="572"/>
      <c r="BN995" s="572"/>
      <c r="BO995" s="572"/>
      <c r="BP995" s="572"/>
      <c r="BQ995" s="572"/>
    </row>
    <row r="996" spans="2:69" ht="15" customHeight="1">
      <c r="B996" s="215" t="s">
        <v>1046</v>
      </c>
      <c r="C996" s="215"/>
      <c r="D996" s="215"/>
      <c r="E996" s="215"/>
      <c r="F996" s="215"/>
      <c r="G996" s="215"/>
      <c r="H996" s="215"/>
      <c r="I996" s="215"/>
      <c r="J996" s="215"/>
      <c r="K996" s="215"/>
      <c r="L996" s="215"/>
      <c r="M996" s="215"/>
      <c r="N996" s="215"/>
      <c r="O996" s="215"/>
      <c r="P996" s="215"/>
      <c r="Q996" s="215"/>
      <c r="R996" s="215"/>
      <c r="S996" s="215"/>
      <c r="T996" s="215"/>
      <c r="U996" s="215"/>
      <c r="V996" s="567">
        <v>26373</v>
      </c>
      <c r="W996" s="567"/>
      <c r="X996" s="567"/>
      <c r="Y996" s="567"/>
      <c r="Z996" s="567"/>
      <c r="AA996" s="567"/>
      <c r="AB996" s="567"/>
      <c r="AC996" s="567"/>
      <c r="AD996" s="568">
        <f t="shared" si="101"/>
        <v>23.7607438239905</v>
      </c>
      <c r="AE996" s="568"/>
      <c r="AF996" s="568"/>
      <c r="AG996" s="568"/>
      <c r="AH996" s="568"/>
      <c r="AI996" s="568"/>
      <c r="AJ996" s="568"/>
      <c r="AK996" s="568"/>
      <c r="AL996" s="567">
        <v>29569</v>
      </c>
      <c r="AM996" s="567"/>
      <c r="AN996" s="567"/>
      <c r="AO996" s="567"/>
      <c r="AP996" s="567"/>
      <c r="AQ996" s="567"/>
      <c r="AR996" s="567"/>
      <c r="AS996" s="567"/>
      <c r="AT996" s="568">
        <f t="shared" si="102"/>
        <v>25.716646373282302</v>
      </c>
      <c r="AU996" s="568"/>
      <c r="AV996" s="568"/>
      <c r="AW996" s="568"/>
      <c r="AX996" s="568"/>
      <c r="AY996" s="568"/>
      <c r="AZ996" s="568"/>
      <c r="BA996" s="568"/>
      <c r="BB996" s="567">
        <v>28127</v>
      </c>
      <c r="BC996" s="567"/>
      <c r="BD996" s="567"/>
      <c r="BE996" s="567"/>
      <c r="BF996" s="567"/>
      <c r="BG996" s="567"/>
      <c r="BH996" s="567"/>
      <c r="BI996" s="567"/>
      <c r="BJ996" s="568">
        <f t="shared" si="103"/>
        <v>24.8539794466683</v>
      </c>
      <c r="BK996" s="568"/>
      <c r="BL996" s="568"/>
      <c r="BM996" s="568"/>
      <c r="BN996" s="568"/>
      <c r="BO996" s="568"/>
      <c r="BP996" s="568"/>
      <c r="BQ996" s="568"/>
    </row>
    <row r="997" spans="2:69" ht="15" customHeight="1">
      <c r="B997" s="284"/>
      <c r="C997" s="548" t="s">
        <v>1047</v>
      </c>
      <c r="D997" s="549"/>
      <c r="E997" s="549"/>
      <c r="F997" s="549"/>
      <c r="G997" s="549"/>
      <c r="H997" s="549"/>
      <c r="I997" s="549"/>
      <c r="J997" s="549"/>
      <c r="K997" s="549"/>
      <c r="L997" s="549"/>
      <c r="M997" s="549">
        <v>17</v>
      </c>
      <c r="N997" s="549"/>
      <c r="O997" s="549"/>
      <c r="P997" s="549"/>
      <c r="Q997" s="549"/>
      <c r="R997" s="549"/>
      <c r="S997" s="549"/>
      <c r="T997" s="549"/>
      <c r="U997" s="550"/>
      <c r="V997" s="569">
        <v>11537</v>
      </c>
      <c r="W997" s="569"/>
      <c r="X997" s="569"/>
      <c r="Y997" s="569"/>
      <c r="Z997" s="569"/>
      <c r="AA997" s="569"/>
      <c r="AB997" s="569"/>
      <c r="AC997" s="569"/>
      <c r="AD997" s="568">
        <f t="shared" si="101"/>
        <v>10.3942555453448</v>
      </c>
      <c r="AE997" s="568"/>
      <c r="AF997" s="568"/>
      <c r="AG997" s="568"/>
      <c r="AH997" s="568"/>
      <c r="AI997" s="568"/>
      <c r="AJ997" s="568"/>
      <c r="AK997" s="568"/>
      <c r="AL997" s="569">
        <v>15558</v>
      </c>
      <c r="AM997" s="569"/>
      <c r="AN997" s="569"/>
      <c r="AO997" s="569"/>
      <c r="AP997" s="569"/>
      <c r="AQ997" s="569"/>
      <c r="AR997" s="569"/>
      <c r="AS997" s="569"/>
      <c r="AT997" s="568">
        <f t="shared" si="102"/>
        <v>13.5310488780658</v>
      </c>
      <c r="AU997" s="568"/>
      <c r="AV997" s="568"/>
      <c r="AW997" s="568"/>
      <c r="AX997" s="568"/>
      <c r="AY997" s="568"/>
      <c r="AZ997" s="568"/>
      <c r="BA997" s="568"/>
      <c r="BB997" s="569">
        <v>14555</v>
      </c>
      <c r="BC997" s="569"/>
      <c r="BD997" s="569"/>
      <c r="BE997" s="569"/>
      <c r="BF997" s="569"/>
      <c r="BG997" s="569"/>
      <c r="BH997" s="569"/>
      <c r="BI997" s="569"/>
      <c r="BJ997" s="570">
        <f t="shared" si="103"/>
        <v>12.8612959379335</v>
      </c>
      <c r="BK997" s="570"/>
      <c r="BL997" s="570"/>
      <c r="BM997" s="570"/>
      <c r="BN997" s="570"/>
      <c r="BO997" s="570"/>
      <c r="BP997" s="570"/>
      <c r="BQ997" s="570"/>
    </row>
    <row r="998" spans="2:69" ht="15" customHeight="1">
      <c r="B998" s="284"/>
      <c r="C998" s="554" t="s">
        <v>1048</v>
      </c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261"/>
      <c r="V998" s="573">
        <v>1770</v>
      </c>
      <c r="W998" s="573"/>
      <c r="X998" s="573"/>
      <c r="Y998" s="573"/>
      <c r="Z998" s="573"/>
      <c r="AA998" s="573"/>
      <c r="AB998" s="573"/>
      <c r="AC998" s="573"/>
      <c r="AD998" s="568">
        <f t="shared" si="101"/>
        <v>1.59468079355641</v>
      </c>
      <c r="AE998" s="568"/>
      <c r="AF998" s="568"/>
      <c r="AG998" s="568"/>
      <c r="AH998" s="568"/>
      <c r="AI998" s="568"/>
      <c r="AJ998" s="568"/>
      <c r="AK998" s="568"/>
      <c r="AL998" s="573">
        <v>108</v>
      </c>
      <c r="AM998" s="573"/>
      <c r="AN998" s="573"/>
      <c r="AO998" s="573"/>
      <c r="AP998" s="573"/>
      <c r="AQ998" s="573"/>
      <c r="AR998" s="573"/>
      <c r="AS998" s="573"/>
      <c r="AT998" s="568">
        <f t="shared" si="102"/>
        <v>0.0939293790224387</v>
      </c>
      <c r="AU998" s="568"/>
      <c r="AV998" s="568"/>
      <c r="AW998" s="568"/>
      <c r="AX998" s="568"/>
      <c r="AY998" s="568"/>
      <c r="AZ998" s="568"/>
      <c r="BA998" s="568"/>
      <c r="BB998" s="573">
        <v>-233</v>
      </c>
      <c r="BC998" s="573"/>
      <c r="BD998" s="573"/>
      <c r="BE998" s="573"/>
      <c r="BF998" s="573"/>
      <c r="BG998" s="573"/>
      <c r="BH998" s="573"/>
      <c r="BI998" s="573"/>
      <c r="BJ998" s="574">
        <f t="shared" si="103"/>
        <v>-0.20588677111223</v>
      </c>
      <c r="BK998" s="574"/>
      <c r="BL998" s="574"/>
      <c r="BM998" s="574"/>
      <c r="BN998" s="574"/>
      <c r="BO998" s="574"/>
      <c r="BP998" s="574"/>
      <c r="BQ998" s="574"/>
    </row>
    <row r="999" spans="2:69" ht="15" customHeight="1">
      <c r="B999" s="289"/>
      <c r="C999" s="558" t="s">
        <v>1049</v>
      </c>
      <c r="D999" s="265"/>
      <c r="E999" s="265"/>
      <c r="F999" s="265"/>
      <c r="G999" s="265"/>
      <c r="H999" s="265"/>
      <c r="I999" s="265"/>
      <c r="J999" s="265"/>
      <c r="K999" s="265"/>
      <c r="L999" s="265"/>
      <c r="M999" s="265"/>
      <c r="N999" s="265"/>
      <c r="O999" s="265"/>
      <c r="P999" s="265"/>
      <c r="Q999" s="265"/>
      <c r="R999" s="265"/>
      <c r="S999" s="265"/>
      <c r="T999" s="265"/>
      <c r="U999" s="266"/>
      <c r="V999" s="571">
        <v>13066</v>
      </c>
      <c r="W999" s="571"/>
      <c r="X999" s="571"/>
      <c r="Y999" s="571"/>
      <c r="Z999" s="571"/>
      <c r="AA999" s="571"/>
      <c r="AB999" s="571"/>
      <c r="AC999" s="571"/>
      <c r="AD999" s="568">
        <f t="shared" si="101"/>
        <v>11.7718074850893</v>
      </c>
      <c r="AE999" s="568"/>
      <c r="AF999" s="568"/>
      <c r="AG999" s="568"/>
      <c r="AH999" s="568"/>
      <c r="AI999" s="568"/>
      <c r="AJ999" s="568"/>
      <c r="AK999" s="568"/>
      <c r="AL999" s="571">
        <v>13903</v>
      </c>
      <c r="AM999" s="571"/>
      <c r="AN999" s="571"/>
      <c r="AO999" s="571"/>
      <c r="AP999" s="571"/>
      <c r="AQ999" s="571"/>
      <c r="AR999" s="571"/>
      <c r="AS999" s="571"/>
      <c r="AT999" s="568">
        <f t="shared" si="102"/>
        <v>12.0916681161941</v>
      </c>
      <c r="AU999" s="568"/>
      <c r="AV999" s="568"/>
      <c r="AW999" s="568"/>
      <c r="AX999" s="568"/>
      <c r="AY999" s="568"/>
      <c r="AZ999" s="568"/>
      <c r="BA999" s="568"/>
      <c r="BB999" s="571">
        <v>13805</v>
      </c>
      <c r="BC999" s="571"/>
      <c r="BD999" s="571"/>
      <c r="BE999" s="571"/>
      <c r="BF999" s="571"/>
      <c r="BG999" s="571"/>
      <c r="BH999" s="571"/>
      <c r="BI999" s="571"/>
      <c r="BJ999" s="572">
        <f t="shared" si="103"/>
        <v>12.198570279847</v>
      </c>
      <c r="BK999" s="572"/>
      <c r="BL999" s="572"/>
      <c r="BM999" s="572"/>
      <c r="BN999" s="572"/>
      <c r="BO999" s="572"/>
      <c r="BP999" s="572"/>
      <c r="BQ999" s="572"/>
    </row>
    <row r="1000" spans="2:69" ht="15" customHeight="1">
      <c r="B1000" s="98" t="s">
        <v>1050</v>
      </c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567">
        <v>110994</v>
      </c>
      <c r="W1000" s="567"/>
      <c r="X1000" s="567"/>
      <c r="Y1000" s="567"/>
      <c r="Z1000" s="567"/>
      <c r="AA1000" s="567"/>
      <c r="AB1000" s="567"/>
      <c r="AC1000" s="567"/>
      <c r="AD1000" s="568">
        <f t="shared" si="101"/>
        <v>100</v>
      </c>
      <c r="AE1000" s="568"/>
      <c r="AF1000" s="568"/>
      <c r="AG1000" s="568"/>
      <c r="AH1000" s="568"/>
      <c r="AI1000" s="568"/>
      <c r="AJ1000" s="568"/>
      <c r="AK1000" s="568"/>
      <c r="AL1000" s="567">
        <v>114980</v>
      </c>
      <c r="AM1000" s="567"/>
      <c r="AN1000" s="567"/>
      <c r="AO1000" s="567"/>
      <c r="AP1000" s="567"/>
      <c r="AQ1000" s="567"/>
      <c r="AR1000" s="567"/>
      <c r="AS1000" s="567"/>
      <c r="AT1000" s="568">
        <f t="shared" si="102"/>
        <v>100</v>
      </c>
      <c r="AU1000" s="568"/>
      <c r="AV1000" s="568"/>
      <c r="AW1000" s="568"/>
      <c r="AX1000" s="568"/>
      <c r="AY1000" s="568"/>
      <c r="AZ1000" s="568"/>
      <c r="BA1000" s="568"/>
      <c r="BB1000" s="567">
        <v>113169</v>
      </c>
      <c r="BC1000" s="567"/>
      <c r="BD1000" s="567"/>
      <c r="BE1000" s="567"/>
      <c r="BF1000" s="567"/>
      <c r="BG1000" s="567"/>
      <c r="BH1000" s="567"/>
      <c r="BI1000" s="567"/>
      <c r="BJ1000" s="568">
        <f t="shared" si="103"/>
        <v>100</v>
      </c>
      <c r="BK1000" s="568"/>
      <c r="BL1000" s="568"/>
      <c r="BM1000" s="568"/>
      <c r="BN1000" s="568"/>
      <c r="BO1000" s="568"/>
      <c r="BP1000" s="568"/>
      <c r="BQ1000" s="568"/>
    </row>
    <row r="1001" ht="15" customHeight="1">
      <c r="BQ1001" s="52" t="s">
        <v>1038</v>
      </c>
    </row>
  </sheetData>
  <sheetProtection selectLockedCells="1" selectUnlockedCells="1"/>
  <mergeCells count="5426">
    <mergeCell ref="B5:H5"/>
    <mergeCell ref="I5:X5"/>
    <mergeCell ref="Y5:AN5"/>
    <mergeCell ref="B6:H6"/>
    <mergeCell ref="I6:AN6"/>
    <mergeCell ref="B7:H7"/>
    <mergeCell ref="I7:X7"/>
    <mergeCell ref="Y7:AN7"/>
    <mergeCell ref="AO10:BQ10"/>
    <mergeCell ref="B12:H12"/>
    <mergeCell ref="I12:N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BK12:BQ12"/>
    <mergeCell ref="B13:H13"/>
    <mergeCell ref="I13:N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BK13:BQ13"/>
    <mergeCell ref="B14:H14"/>
    <mergeCell ref="I14:N14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BK14:BQ14"/>
    <mergeCell ref="AO17:BQ17"/>
    <mergeCell ref="B19:J19"/>
    <mergeCell ref="K19:R19"/>
    <mergeCell ref="S19:Z19"/>
    <mergeCell ref="AA19:AH19"/>
    <mergeCell ref="AI19:AP19"/>
    <mergeCell ref="AQ19:AX19"/>
    <mergeCell ref="AY19:BF19"/>
    <mergeCell ref="BG19:BQ19"/>
    <mergeCell ref="B20:J20"/>
    <mergeCell ref="K20:R20"/>
    <mergeCell ref="S20:Z20"/>
    <mergeCell ref="AA20:AH20"/>
    <mergeCell ref="AI20:AP20"/>
    <mergeCell ref="AQ20:AX20"/>
    <mergeCell ref="AY20:BF20"/>
    <mergeCell ref="BG20:BQ20"/>
    <mergeCell ref="B21:J21"/>
    <mergeCell ref="K21:R21"/>
    <mergeCell ref="S21:Z21"/>
    <mergeCell ref="AA21:AH21"/>
    <mergeCell ref="AI21:AP21"/>
    <mergeCell ref="AQ21:AX21"/>
    <mergeCell ref="AY21:BF21"/>
    <mergeCell ref="BG21:BQ21"/>
    <mergeCell ref="B26:L27"/>
    <mergeCell ref="M26:AM26"/>
    <mergeCell ref="AN26:AV27"/>
    <mergeCell ref="M27:U27"/>
    <mergeCell ref="V27:AD27"/>
    <mergeCell ref="AE27:AM27"/>
    <mergeCell ref="B28:H28"/>
    <mergeCell ref="I28:L28"/>
    <mergeCell ref="M28:U28"/>
    <mergeCell ref="V28:AD28"/>
    <mergeCell ref="AE28:AM28"/>
    <mergeCell ref="AN28:AV28"/>
    <mergeCell ref="I29:L29"/>
    <mergeCell ref="M29:U29"/>
    <mergeCell ref="V29:AD29"/>
    <mergeCell ref="AE29:AM29"/>
    <mergeCell ref="AN29:AV29"/>
    <mergeCell ref="I30:L30"/>
    <mergeCell ref="M30:U30"/>
    <mergeCell ref="V30:AD30"/>
    <mergeCell ref="AE30:AM30"/>
    <mergeCell ref="AN30:AV30"/>
    <mergeCell ref="I31:L31"/>
    <mergeCell ref="M31:U31"/>
    <mergeCell ref="V31:AD31"/>
    <mergeCell ref="AE31:AM31"/>
    <mergeCell ref="AN31:AV31"/>
    <mergeCell ref="I32:L32"/>
    <mergeCell ref="M32:U32"/>
    <mergeCell ref="V32:AD32"/>
    <mergeCell ref="AE32:AM32"/>
    <mergeCell ref="AN32:AV32"/>
    <mergeCell ref="I33:L33"/>
    <mergeCell ref="M33:U33"/>
    <mergeCell ref="V33:AD33"/>
    <mergeCell ref="AE33:AM33"/>
    <mergeCell ref="AN33:AV33"/>
    <mergeCell ref="I34:L34"/>
    <mergeCell ref="M34:U34"/>
    <mergeCell ref="V34:AD34"/>
    <mergeCell ref="AE34:AM34"/>
    <mergeCell ref="AN34:AV34"/>
    <mergeCell ref="I35:L35"/>
    <mergeCell ref="M35:U35"/>
    <mergeCell ref="V35:AD35"/>
    <mergeCell ref="AE35:AM35"/>
    <mergeCell ref="AN35:AV35"/>
    <mergeCell ref="I36:L36"/>
    <mergeCell ref="M36:U36"/>
    <mergeCell ref="V36:AD36"/>
    <mergeCell ref="AE36:AM36"/>
    <mergeCell ref="AN36:AV36"/>
    <mergeCell ref="I37:L37"/>
    <mergeCell ref="M37:U37"/>
    <mergeCell ref="V37:AD37"/>
    <mergeCell ref="AE37:AM37"/>
    <mergeCell ref="AN37:AV37"/>
    <mergeCell ref="I38:L38"/>
    <mergeCell ref="M38:U38"/>
    <mergeCell ref="V38:AD38"/>
    <mergeCell ref="AE38:AM38"/>
    <mergeCell ref="AN38:AV38"/>
    <mergeCell ref="I39:L39"/>
    <mergeCell ref="M39:U39"/>
    <mergeCell ref="V39:AD39"/>
    <mergeCell ref="AE39:AM39"/>
    <mergeCell ref="AN39:AV39"/>
    <mergeCell ref="B40:L40"/>
    <mergeCell ref="M40:U40"/>
    <mergeCell ref="V40:AD40"/>
    <mergeCell ref="AE40:AM40"/>
    <mergeCell ref="AN40:AV40"/>
    <mergeCell ref="B41:L41"/>
    <mergeCell ref="M41:U41"/>
    <mergeCell ref="V41:AD41"/>
    <mergeCell ref="AE41:AM41"/>
    <mergeCell ref="AN41:AV41"/>
    <mergeCell ref="B48:I49"/>
    <mergeCell ref="J48:AD48"/>
    <mergeCell ref="AE48:AK49"/>
    <mergeCell ref="J49:P49"/>
    <mergeCell ref="Q49:W49"/>
    <mergeCell ref="X49:AD49"/>
    <mergeCell ref="B50:I50"/>
    <mergeCell ref="J50:P50"/>
    <mergeCell ref="Q50:W50"/>
    <mergeCell ref="X50:AD50"/>
    <mergeCell ref="AE50:AK50"/>
    <mergeCell ref="B51:I51"/>
    <mergeCell ref="J51:P51"/>
    <mergeCell ref="Q51:W51"/>
    <mergeCell ref="X51:AD51"/>
    <mergeCell ref="AE51:AK51"/>
    <mergeCell ref="B52:I52"/>
    <mergeCell ref="J52:P52"/>
    <mergeCell ref="Q52:W52"/>
    <mergeCell ref="X52:AD52"/>
    <mergeCell ref="AE52:AK52"/>
    <mergeCell ref="B53:I53"/>
    <mergeCell ref="J53:P53"/>
    <mergeCell ref="Q53:W53"/>
    <mergeCell ref="X53:AD53"/>
    <mergeCell ref="AE53:AK53"/>
    <mergeCell ref="B54:I54"/>
    <mergeCell ref="J54:P54"/>
    <mergeCell ref="Q54:W54"/>
    <mergeCell ref="X54:AD54"/>
    <mergeCell ref="AE54:AK54"/>
    <mergeCell ref="B59:H59"/>
    <mergeCell ref="I59:O59"/>
    <mergeCell ref="P59:V59"/>
    <mergeCell ref="W59:AC59"/>
    <mergeCell ref="AD59:AJ59"/>
    <mergeCell ref="AK59:AQ59"/>
    <mergeCell ref="AR59:AX59"/>
    <mergeCell ref="B60:H60"/>
    <mergeCell ref="I60:O60"/>
    <mergeCell ref="P60:V60"/>
    <mergeCell ref="W60:AC60"/>
    <mergeCell ref="AD60:AJ60"/>
    <mergeCell ref="AK60:AQ60"/>
    <mergeCell ref="AR60:AX60"/>
    <mergeCell ref="B61:H61"/>
    <mergeCell ref="I61:O61"/>
    <mergeCell ref="P61:V61"/>
    <mergeCell ref="W61:AC61"/>
    <mergeCell ref="AD61:AJ61"/>
    <mergeCell ref="AK61:AQ61"/>
    <mergeCell ref="AR61:AX61"/>
    <mergeCell ref="B62:H62"/>
    <mergeCell ref="I62:O62"/>
    <mergeCell ref="P62:V62"/>
    <mergeCell ref="W62:AC62"/>
    <mergeCell ref="AD62:AJ62"/>
    <mergeCell ref="AK62:AQ62"/>
    <mergeCell ref="AR62:AX62"/>
    <mergeCell ref="B67:J67"/>
    <mergeCell ref="K67:S67"/>
    <mergeCell ref="T67:AB67"/>
    <mergeCell ref="AC67:AK67"/>
    <mergeCell ref="AL67:AT67"/>
    <mergeCell ref="B68:J68"/>
    <mergeCell ref="K68:S68"/>
    <mergeCell ref="T68:AB68"/>
    <mergeCell ref="AC68:AK68"/>
    <mergeCell ref="AL68:AT68"/>
    <mergeCell ref="B69:J69"/>
    <mergeCell ref="K69:S69"/>
    <mergeCell ref="T69:AB69"/>
    <mergeCell ref="AC69:AK69"/>
    <mergeCell ref="AL69:AT69"/>
    <mergeCell ref="B70:J70"/>
    <mergeCell ref="K70:S70"/>
    <mergeCell ref="T70:AB70"/>
    <mergeCell ref="AC70:AK70"/>
    <mergeCell ref="AL70:AT70"/>
    <mergeCell ref="B71:J71"/>
    <mergeCell ref="K71:S71"/>
    <mergeCell ref="T71:AB71"/>
    <mergeCell ref="AC71:AK71"/>
    <mergeCell ref="AL71:AT71"/>
    <mergeCell ref="B72:J72"/>
    <mergeCell ref="K72:S72"/>
    <mergeCell ref="T72:AB72"/>
    <mergeCell ref="AC72:AK72"/>
    <mergeCell ref="AL72:AT72"/>
    <mergeCell ref="B77:J77"/>
    <mergeCell ref="K77:S77"/>
    <mergeCell ref="T77:AB77"/>
    <mergeCell ref="AC77:AK77"/>
    <mergeCell ref="AL77:AT77"/>
    <mergeCell ref="B78:J78"/>
    <mergeCell ref="K78:S78"/>
    <mergeCell ref="T78:AB78"/>
    <mergeCell ref="AC78:AK78"/>
    <mergeCell ref="AL78:AT78"/>
    <mergeCell ref="B79:J79"/>
    <mergeCell ref="K79:S79"/>
    <mergeCell ref="T79:AB79"/>
    <mergeCell ref="AC79:AK79"/>
    <mergeCell ref="AL79:AT79"/>
    <mergeCell ref="B80:J80"/>
    <mergeCell ref="K80:S80"/>
    <mergeCell ref="T80:AB80"/>
    <mergeCell ref="AC80:AK80"/>
    <mergeCell ref="AL80:AT80"/>
    <mergeCell ref="B81:J81"/>
    <mergeCell ref="K81:S81"/>
    <mergeCell ref="T81:AB81"/>
    <mergeCell ref="AC81:AK81"/>
    <mergeCell ref="AL81:AT81"/>
    <mergeCell ref="B82:J82"/>
    <mergeCell ref="K82:S82"/>
    <mergeCell ref="T82:AB82"/>
    <mergeCell ref="AC82:AK82"/>
    <mergeCell ref="AL82:AT82"/>
    <mergeCell ref="B83:J83"/>
    <mergeCell ref="K83:S83"/>
    <mergeCell ref="T83:AB83"/>
    <mergeCell ref="AC83:AK83"/>
    <mergeCell ref="AL83:AT83"/>
    <mergeCell ref="B84:J84"/>
    <mergeCell ref="K84:S84"/>
    <mergeCell ref="T84:AB84"/>
    <mergeCell ref="AC84:AK84"/>
    <mergeCell ref="AL84:AT84"/>
    <mergeCell ref="B85:J85"/>
    <mergeCell ref="K85:S85"/>
    <mergeCell ref="T85:AB85"/>
    <mergeCell ref="AC85:AK85"/>
    <mergeCell ref="AL85:AT85"/>
    <mergeCell ref="B86:J86"/>
    <mergeCell ref="K86:S86"/>
    <mergeCell ref="T86:AB86"/>
    <mergeCell ref="AC86:AK86"/>
    <mergeCell ref="AL86:AT86"/>
    <mergeCell ref="B87:J87"/>
    <mergeCell ref="K87:S87"/>
    <mergeCell ref="T87:AB87"/>
    <mergeCell ref="AC87:AK87"/>
    <mergeCell ref="AL87:AT87"/>
    <mergeCell ref="AF88:AT88"/>
    <mergeCell ref="B92:R93"/>
    <mergeCell ref="S92:AI92"/>
    <mergeCell ref="AJ92:AZ92"/>
    <mergeCell ref="BA92:BQ92"/>
    <mergeCell ref="S93:AC93"/>
    <mergeCell ref="AD93:AI93"/>
    <mergeCell ref="AJ93:AT93"/>
    <mergeCell ref="AU93:AZ93"/>
    <mergeCell ref="BA93:BK93"/>
    <mergeCell ref="BL93:BQ93"/>
    <mergeCell ref="B94:R94"/>
    <mergeCell ref="S94:AC94"/>
    <mergeCell ref="AD94:AI94"/>
    <mergeCell ref="AJ94:AT94"/>
    <mergeCell ref="AU94:AZ94"/>
    <mergeCell ref="BA94:BK94"/>
    <mergeCell ref="BL94:BQ94"/>
    <mergeCell ref="B95:R95"/>
    <mergeCell ref="S95:AC95"/>
    <mergeCell ref="AD95:AI95"/>
    <mergeCell ref="AJ95:AT95"/>
    <mergeCell ref="AU95:AZ95"/>
    <mergeCell ref="BA95:BK95"/>
    <mergeCell ref="BL95:BQ95"/>
    <mergeCell ref="B96:R96"/>
    <mergeCell ref="S96:AC96"/>
    <mergeCell ref="AD96:AI96"/>
    <mergeCell ref="AJ96:AT96"/>
    <mergeCell ref="AU96:AZ96"/>
    <mergeCell ref="BA96:BK96"/>
    <mergeCell ref="BL96:BQ96"/>
    <mergeCell ref="B97:R97"/>
    <mergeCell ref="S97:AC97"/>
    <mergeCell ref="AD97:AI97"/>
    <mergeCell ref="AJ97:AT97"/>
    <mergeCell ref="AU97:AZ97"/>
    <mergeCell ref="BA97:BK97"/>
    <mergeCell ref="BL97:BQ97"/>
    <mergeCell ref="B98:R98"/>
    <mergeCell ref="S98:AC98"/>
    <mergeCell ref="AD98:AI98"/>
    <mergeCell ref="AJ98:AT98"/>
    <mergeCell ref="AU98:AZ98"/>
    <mergeCell ref="BA98:BK98"/>
    <mergeCell ref="BL98:BQ98"/>
    <mergeCell ref="B99:R99"/>
    <mergeCell ref="S99:AC99"/>
    <mergeCell ref="AD99:AI99"/>
    <mergeCell ref="AJ99:AT99"/>
    <mergeCell ref="AU99:AZ99"/>
    <mergeCell ref="BA99:BK99"/>
    <mergeCell ref="BL99:BQ99"/>
    <mergeCell ref="B100:R100"/>
    <mergeCell ref="S100:AC100"/>
    <mergeCell ref="AD100:AI100"/>
    <mergeCell ref="AJ100:AT100"/>
    <mergeCell ref="AU100:AZ100"/>
    <mergeCell ref="BA100:BK100"/>
    <mergeCell ref="BL100:BQ100"/>
    <mergeCell ref="B101:R101"/>
    <mergeCell ref="S101:AC101"/>
    <mergeCell ref="AD101:AI101"/>
    <mergeCell ref="AJ101:AT101"/>
    <mergeCell ref="AU101:AZ101"/>
    <mergeCell ref="BA101:BK101"/>
    <mergeCell ref="BL101:BQ101"/>
    <mergeCell ref="B102:R102"/>
    <mergeCell ref="S102:AC102"/>
    <mergeCell ref="AD102:AI102"/>
    <mergeCell ref="AJ102:AT102"/>
    <mergeCell ref="AU102:AZ102"/>
    <mergeCell ref="BA102:BK102"/>
    <mergeCell ref="BL102:BQ102"/>
    <mergeCell ref="B103:R103"/>
    <mergeCell ref="S103:AC103"/>
    <mergeCell ref="AD103:AI103"/>
    <mergeCell ref="AJ103:AT103"/>
    <mergeCell ref="AU103:AZ103"/>
    <mergeCell ref="BA103:BK103"/>
    <mergeCell ref="BL103:BQ103"/>
    <mergeCell ref="B104:R104"/>
    <mergeCell ref="S104:AC104"/>
    <mergeCell ref="AD104:AI104"/>
    <mergeCell ref="AJ104:AT104"/>
    <mergeCell ref="AU104:AZ104"/>
    <mergeCell ref="BA104:BK104"/>
    <mergeCell ref="BL104:BQ104"/>
    <mergeCell ref="B105:R105"/>
    <mergeCell ref="S105:AC105"/>
    <mergeCell ref="AD105:AI105"/>
    <mergeCell ref="AJ105:AT105"/>
    <mergeCell ref="AU105:AZ105"/>
    <mergeCell ref="BA105:BK105"/>
    <mergeCell ref="BL105:BQ105"/>
    <mergeCell ref="B106:R106"/>
    <mergeCell ref="S106:AC106"/>
    <mergeCell ref="AD106:AI106"/>
    <mergeCell ref="AJ106:AT106"/>
    <mergeCell ref="AU106:AZ106"/>
    <mergeCell ref="BA106:BK106"/>
    <mergeCell ref="BL106:BQ106"/>
    <mergeCell ref="B107:R107"/>
    <mergeCell ref="S107:AC107"/>
    <mergeCell ref="AD107:AI107"/>
    <mergeCell ref="AJ107:AT107"/>
    <mergeCell ref="AU107:AZ107"/>
    <mergeCell ref="BA107:BK107"/>
    <mergeCell ref="BL107:BQ107"/>
    <mergeCell ref="B108:R108"/>
    <mergeCell ref="S108:AC108"/>
    <mergeCell ref="AD108:AI108"/>
    <mergeCell ref="AJ108:AT108"/>
    <mergeCell ref="AU108:AZ108"/>
    <mergeCell ref="BA108:BK108"/>
    <mergeCell ref="BL108:BQ108"/>
    <mergeCell ref="B109:R109"/>
    <mergeCell ref="S109:AC109"/>
    <mergeCell ref="AD109:AI109"/>
    <mergeCell ref="AJ109:AT109"/>
    <mergeCell ref="AU109:AZ109"/>
    <mergeCell ref="BA109:BK109"/>
    <mergeCell ref="BL109:BQ109"/>
    <mergeCell ref="B110:R110"/>
    <mergeCell ref="S110:AC110"/>
    <mergeCell ref="AD110:AI110"/>
    <mergeCell ref="AJ110:AT110"/>
    <mergeCell ref="AU110:AZ110"/>
    <mergeCell ref="BA110:BK110"/>
    <mergeCell ref="BL110:BQ110"/>
    <mergeCell ref="B111:R111"/>
    <mergeCell ref="S111:AC111"/>
    <mergeCell ref="AD111:AI111"/>
    <mergeCell ref="AJ111:AT111"/>
    <mergeCell ref="AU111:AZ111"/>
    <mergeCell ref="BA111:BK111"/>
    <mergeCell ref="BL111:BQ111"/>
    <mergeCell ref="B115:G116"/>
    <mergeCell ref="H115:N116"/>
    <mergeCell ref="O115:AD115"/>
    <mergeCell ref="AE115:AI116"/>
    <mergeCell ref="AJ115:AO116"/>
    <mergeCell ref="AP115:AV116"/>
    <mergeCell ref="AW115:BL115"/>
    <mergeCell ref="BM115:BQ116"/>
    <mergeCell ref="O116:S116"/>
    <mergeCell ref="T116:X116"/>
    <mergeCell ref="Y116:AD116"/>
    <mergeCell ref="AW116:BA116"/>
    <mergeCell ref="BB116:BF116"/>
    <mergeCell ref="BG116:BL116"/>
    <mergeCell ref="B117:G139"/>
    <mergeCell ref="H117:N117"/>
    <mergeCell ref="O117:S117"/>
    <mergeCell ref="T117:X117"/>
    <mergeCell ref="Y117:AD117"/>
    <mergeCell ref="AE117:AI117"/>
    <mergeCell ref="AJ117:AO124"/>
    <mergeCell ref="AP117:AV117"/>
    <mergeCell ref="AW117:BA117"/>
    <mergeCell ref="BB117:BF117"/>
    <mergeCell ref="BG117:BL117"/>
    <mergeCell ref="BM117:BQ117"/>
    <mergeCell ref="H118:N118"/>
    <mergeCell ref="O118:S118"/>
    <mergeCell ref="T118:X118"/>
    <mergeCell ref="Y118:AD118"/>
    <mergeCell ref="AE118:AI118"/>
    <mergeCell ref="AP118:AV118"/>
    <mergeCell ref="AW118:BA118"/>
    <mergeCell ref="BB118:BF118"/>
    <mergeCell ref="BG118:BL118"/>
    <mergeCell ref="BM118:BQ118"/>
    <mergeCell ref="H119:N119"/>
    <mergeCell ref="O119:S119"/>
    <mergeCell ref="T119:X119"/>
    <mergeCell ref="Y119:AD119"/>
    <mergeCell ref="AE119:AI119"/>
    <mergeCell ref="AP119:AV119"/>
    <mergeCell ref="AW119:BA119"/>
    <mergeCell ref="BB119:BF119"/>
    <mergeCell ref="BG119:BL119"/>
    <mergeCell ref="BM119:BQ119"/>
    <mergeCell ref="H120:N120"/>
    <mergeCell ref="O120:S120"/>
    <mergeCell ref="T120:X120"/>
    <mergeCell ref="Y120:AD120"/>
    <mergeCell ref="AE120:AI120"/>
    <mergeCell ref="AP120:AV120"/>
    <mergeCell ref="AW120:BA120"/>
    <mergeCell ref="BB120:BF120"/>
    <mergeCell ref="BG120:BL120"/>
    <mergeCell ref="BM120:BQ120"/>
    <mergeCell ref="H121:N121"/>
    <mergeCell ref="O121:S121"/>
    <mergeCell ref="T121:X121"/>
    <mergeCell ref="Y121:AD121"/>
    <mergeCell ref="AE121:AI121"/>
    <mergeCell ref="AP121:AV121"/>
    <mergeCell ref="AW121:BA121"/>
    <mergeCell ref="BB121:BF121"/>
    <mergeCell ref="BG121:BL121"/>
    <mergeCell ref="BM121:BQ121"/>
    <mergeCell ref="H122:N122"/>
    <mergeCell ref="O122:S122"/>
    <mergeCell ref="T122:X122"/>
    <mergeCell ref="Y122:AD122"/>
    <mergeCell ref="AE122:AI122"/>
    <mergeCell ref="AP122:AV122"/>
    <mergeCell ref="AW122:BA122"/>
    <mergeCell ref="BB122:BF122"/>
    <mergeCell ref="BG122:BL122"/>
    <mergeCell ref="BM122:BQ122"/>
    <mergeCell ref="H123:N123"/>
    <mergeCell ref="O123:S123"/>
    <mergeCell ref="T123:X123"/>
    <mergeCell ref="Y123:AD123"/>
    <mergeCell ref="AE123:AI123"/>
    <mergeCell ref="AP123:AV123"/>
    <mergeCell ref="AW123:BA123"/>
    <mergeCell ref="BB123:BF123"/>
    <mergeCell ref="BG123:BL123"/>
    <mergeCell ref="BM123:BQ123"/>
    <mergeCell ref="H124:N124"/>
    <mergeCell ref="O124:S124"/>
    <mergeCell ref="T124:X124"/>
    <mergeCell ref="Y124:AD124"/>
    <mergeCell ref="AE124:AI124"/>
    <mergeCell ref="AP124:AV124"/>
    <mergeCell ref="AW124:BA124"/>
    <mergeCell ref="BB124:BF124"/>
    <mergeCell ref="BG124:BL124"/>
    <mergeCell ref="BM124:BQ124"/>
    <mergeCell ref="H125:N125"/>
    <mergeCell ref="O125:S125"/>
    <mergeCell ref="T125:X125"/>
    <mergeCell ref="Y125:AD125"/>
    <mergeCell ref="AE125:AI125"/>
    <mergeCell ref="AJ125:AO130"/>
    <mergeCell ref="AP125:AV125"/>
    <mergeCell ref="AW125:BA125"/>
    <mergeCell ref="BB125:BF125"/>
    <mergeCell ref="BG125:BL125"/>
    <mergeCell ref="BM125:BQ125"/>
    <mergeCell ref="H126:N126"/>
    <mergeCell ref="O126:S126"/>
    <mergeCell ref="T126:X126"/>
    <mergeCell ref="Y126:AD126"/>
    <mergeCell ref="AE126:AI126"/>
    <mergeCell ref="AP126:AV126"/>
    <mergeCell ref="AW126:BA126"/>
    <mergeCell ref="BB126:BF126"/>
    <mergeCell ref="BG126:BL126"/>
    <mergeCell ref="BM126:BQ126"/>
    <mergeCell ref="H127:N127"/>
    <mergeCell ref="O127:S127"/>
    <mergeCell ref="T127:X127"/>
    <mergeCell ref="Y127:AD127"/>
    <mergeCell ref="AE127:AI127"/>
    <mergeCell ref="AP127:AV127"/>
    <mergeCell ref="AW127:BA127"/>
    <mergeCell ref="BB127:BF127"/>
    <mergeCell ref="BG127:BL127"/>
    <mergeCell ref="BM127:BQ127"/>
    <mergeCell ref="H128:N128"/>
    <mergeCell ref="O128:S128"/>
    <mergeCell ref="T128:X128"/>
    <mergeCell ref="Y128:AD128"/>
    <mergeCell ref="AE128:AI128"/>
    <mergeCell ref="AP128:AV128"/>
    <mergeCell ref="AW128:BA128"/>
    <mergeCell ref="BB128:BF128"/>
    <mergeCell ref="BG128:BL128"/>
    <mergeCell ref="BM128:BQ128"/>
    <mergeCell ref="H129:N129"/>
    <mergeCell ref="O129:S129"/>
    <mergeCell ref="T129:X129"/>
    <mergeCell ref="Y129:AD129"/>
    <mergeCell ref="AE129:AI129"/>
    <mergeCell ref="AP129:AV129"/>
    <mergeCell ref="AW129:BA129"/>
    <mergeCell ref="BB129:BF129"/>
    <mergeCell ref="BG129:BL129"/>
    <mergeCell ref="BM129:BQ129"/>
    <mergeCell ref="H130:N130"/>
    <mergeCell ref="O130:S130"/>
    <mergeCell ref="T130:X130"/>
    <mergeCell ref="Y130:AD130"/>
    <mergeCell ref="AE130:AI130"/>
    <mergeCell ref="AP130:AV130"/>
    <mergeCell ref="AW130:BA130"/>
    <mergeCell ref="BB130:BF130"/>
    <mergeCell ref="BG130:BL130"/>
    <mergeCell ref="BM130:BQ130"/>
    <mergeCell ref="H131:N131"/>
    <mergeCell ref="O131:S131"/>
    <mergeCell ref="T131:X131"/>
    <mergeCell ref="Y131:AD131"/>
    <mergeCell ref="AE131:AI131"/>
    <mergeCell ref="AJ131:AO137"/>
    <mergeCell ref="AP131:AV131"/>
    <mergeCell ref="AW131:BA131"/>
    <mergeCell ref="BB131:BF131"/>
    <mergeCell ref="BG131:BL131"/>
    <mergeCell ref="BM131:BQ131"/>
    <mergeCell ref="H132:N132"/>
    <mergeCell ref="O132:S132"/>
    <mergeCell ref="T132:X132"/>
    <mergeCell ref="Y132:AD132"/>
    <mergeCell ref="AE132:AI132"/>
    <mergeCell ref="AP132:AV132"/>
    <mergeCell ref="AW132:BA132"/>
    <mergeCell ref="BB132:BF132"/>
    <mergeCell ref="BG132:BL132"/>
    <mergeCell ref="BM132:BQ132"/>
    <mergeCell ref="H133:N133"/>
    <mergeCell ref="O133:S133"/>
    <mergeCell ref="T133:X133"/>
    <mergeCell ref="Y133:AD133"/>
    <mergeCell ref="AE133:AI133"/>
    <mergeCell ref="AP133:AV133"/>
    <mergeCell ref="AW133:BA133"/>
    <mergeCell ref="BB133:BF133"/>
    <mergeCell ref="BG133:BL133"/>
    <mergeCell ref="BM133:BQ133"/>
    <mergeCell ref="H134:N134"/>
    <mergeCell ref="O134:S134"/>
    <mergeCell ref="T134:X134"/>
    <mergeCell ref="Y134:AD134"/>
    <mergeCell ref="AE134:AI134"/>
    <mergeCell ref="AP134:AV134"/>
    <mergeCell ref="AW134:BA134"/>
    <mergeCell ref="BB134:BF134"/>
    <mergeCell ref="BG134:BL134"/>
    <mergeCell ref="BM134:BQ134"/>
    <mergeCell ref="H135:N135"/>
    <mergeCell ref="O135:S135"/>
    <mergeCell ref="T135:X135"/>
    <mergeCell ref="Y135:AD135"/>
    <mergeCell ref="AE135:AI135"/>
    <mergeCell ref="AP135:AV135"/>
    <mergeCell ref="AW135:BA135"/>
    <mergeCell ref="BB135:BF135"/>
    <mergeCell ref="BG135:BL135"/>
    <mergeCell ref="BM135:BQ135"/>
    <mergeCell ref="H136:N136"/>
    <mergeCell ref="O136:S136"/>
    <mergeCell ref="T136:X136"/>
    <mergeCell ref="Y136:AD136"/>
    <mergeCell ref="AE136:AI136"/>
    <mergeCell ref="AP136:AV136"/>
    <mergeCell ref="AW136:BA136"/>
    <mergeCell ref="BB136:BF136"/>
    <mergeCell ref="BG136:BL136"/>
    <mergeCell ref="BM136:BQ136"/>
    <mergeCell ref="H137:N137"/>
    <mergeCell ref="O137:S137"/>
    <mergeCell ref="T137:X137"/>
    <mergeCell ref="Y137:AD137"/>
    <mergeCell ref="AE137:AI137"/>
    <mergeCell ref="AP137:AV137"/>
    <mergeCell ref="AW137:BA137"/>
    <mergeCell ref="BB137:BF137"/>
    <mergeCell ref="BG137:BL137"/>
    <mergeCell ref="BM137:BQ137"/>
    <mergeCell ref="H138:N138"/>
    <mergeCell ref="O138:S138"/>
    <mergeCell ref="T138:X138"/>
    <mergeCell ref="Y138:AD138"/>
    <mergeCell ref="AE138:AI138"/>
    <mergeCell ref="AJ138:AO151"/>
    <mergeCell ref="AP138:AV138"/>
    <mergeCell ref="AW138:BA138"/>
    <mergeCell ref="BB138:BF138"/>
    <mergeCell ref="BG138:BL138"/>
    <mergeCell ref="BM138:BQ138"/>
    <mergeCell ref="H139:N139"/>
    <mergeCell ref="O139:S139"/>
    <mergeCell ref="T139:X139"/>
    <mergeCell ref="Y139:AD139"/>
    <mergeCell ref="AE139:AI139"/>
    <mergeCell ref="AP139:AV139"/>
    <mergeCell ref="AW139:BA139"/>
    <mergeCell ref="BB139:BF139"/>
    <mergeCell ref="BG139:BL139"/>
    <mergeCell ref="BM139:BQ139"/>
    <mergeCell ref="B140:G153"/>
    <mergeCell ref="H140:N140"/>
    <mergeCell ref="O140:S140"/>
    <mergeCell ref="T140:X140"/>
    <mergeCell ref="Y140:AD140"/>
    <mergeCell ref="AE140:AI140"/>
    <mergeCell ref="AP140:AV140"/>
    <mergeCell ref="AW140:BA140"/>
    <mergeCell ref="BB140:BF140"/>
    <mergeCell ref="BG140:BL140"/>
    <mergeCell ref="BM140:BQ140"/>
    <mergeCell ref="H141:N141"/>
    <mergeCell ref="O141:S141"/>
    <mergeCell ref="T141:X141"/>
    <mergeCell ref="Y141:AD141"/>
    <mergeCell ref="AE141:AI141"/>
    <mergeCell ref="AP141:AV141"/>
    <mergeCell ref="AW141:BA141"/>
    <mergeCell ref="BB141:BF141"/>
    <mergeCell ref="BG141:BL141"/>
    <mergeCell ref="BM141:BQ141"/>
    <mergeCell ref="H142:N142"/>
    <mergeCell ref="O142:S142"/>
    <mergeCell ref="T142:X142"/>
    <mergeCell ref="Y142:AD142"/>
    <mergeCell ref="AE142:AI142"/>
    <mergeCell ref="AP142:AV142"/>
    <mergeCell ref="AW142:BA142"/>
    <mergeCell ref="BB142:BF142"/>
    <mergeCell ref="BG142:BL142"/>
    <mergeCell ref="BM142:BQ142"/>
    <mergeCell ref="H143:N143"/>
    <mergeCell ref="O143:S143"/>
    <mergeCell ref="T143:X143"/>
    <mergeCell ref="Y143:AD143"/>
    <mergeCell ref="AE143:AI143"/>
    <mergeCell ref="AP143:AV143"/>
    <mergeCell ref="AW143:BA143"/>
    <mergeCell ref="BB143:BF143"/>
    <mergeCell ref="BG143:BL143"/>
    <mergeCell ref="BM143:BQ143"/>
    <mergeCell ref="H144:N144"/>
    <mergeCell ref="O144:S144"/>
    <mergeCell ref="T144:X144"/>
    <mergeCell ref="Y144:AD144"/>
    <mergeCell ref="AE144:AI144"/>
    <mergeCell ref="AP144:AV144"/>
    <mergeCell ref="AW144:BA144"/>
    <mergeCell ref="BB144:BF144"/>
    <mergeCell ref="BG144:BL144"/>
    <mergeCell ref="BM144:BQ144"/>
    <mergeCell ref="H145:N145"/>
    <mergeCell ref="O145:S145"/>
    <mergeCell ref="T145:X145"/>
    <mergeCell ref="Y145:AD145"/>
    <mergeCell ref="AE145:AI145"/>
    <mergeCell ref="AP145:AV145"/>
    <mergeCell ref="AW145:BA145"/>
    <mergeCell ref="BB145:BF145"/>
    <mergeCell ref="BG145:BL145"/>
    <mergeCell ref="BM145:BQ145"/>
    <mergeCell ref="H146:N146"/>
    <mergeCell ref="O146:S146"/>
    <mergeCell ref="T146:X146"/>
    <mergeCell ref="Y146:AD146"/>
    <mergeCell ref="AE146:AI146"/>
    <mergeCell ref="AP146:AV146"/>
    <mergeCell ref="AW146:BA146"/>
    <mergeCell ref="BB146:BF146"/>
    <mergeCell ref="BG146:BL146"/>
    <mergeCell ref="BM146:BQ146"/>
    <mergeCell ref="H147:N147"/>
    <mergeCell ref="O147:S147"/>
    <mergeCell ref="T147:X147"/>
    <mergeCell ref="Y147:AD147"/>
    <mergeCell ref="AE147:AI147"/>
    <mergeCell ref="AP147:AV147"/>
    <mergeCell ref="AW147:BA147"/>
    <mergeCell ref="BB147:BF147"/>
    <mergeCell ref="BG147:BL147"/>
    <mergeCell ref="BM147:BQ147"/>
    <mergeCell ref="H148:N148"/>
    <mergeCell ref="O148:S148"/>
    <mergeCell ref="T148:X148"/>
    <mergeCell ref="Y148:AD148"/>
    <mergeCell ref="AE148:AI148"/>
    <mergeCell ref="AP148:AV148"/>
    <mergeCell ref="AW148:BA148"/>
    <mergeCell ref="BB148:BF148"/>
    <mergeCell ref="BG148:BL148"/>
    <mergeCell ref="BM148:BQ148"/>
    <mergeCell ref="H149:N149"/>
    <mergeCell ref="O149:S149"/>
    <mergeCell ref="T149:X149"/>
    <mergeCell ref="Y149:AD149"/>
    <mergeCell ref="AE149:AI149"/>
    <mergeCell ref="AP149:AV149"/>
    <mergeCell ref="AW149:BA149"/>
    <mergeCell ref="BB149:BF149"/>
    <mergeCell ref="BG149:BL149"/>
    <mergeCell ref="BM149:BQ149"/>
    <mergeCell ref="H150:N150"/>
    <mergeCell ref="O150:S150"/>
    <mergeCell ref="T150:X150"/>
    <mergeCell ref="Y150:AD150"/>
    <mergeCell ref="AE150:AI150"/>
    <mergeCell ref="AP150:AV150"/>
    <mergeCell ref="AW150:BA150"/>
    <mergeCell ref="BB150:BF150"/>
    <mergeCell ref="BG150:BL150"/>
    <mergeCell ref="BM150:BQ150"/>
    <mergeCell ref="H151:N151"/>
    <mergeCell ref="O151:S151"/>
    <mergeCell ref="T151:X151"/>
    <mergeCell ref="Y151:AD151"/>
    <mergeCell ref="AE151:AI151"/>
    <mergeCell ref="AP151:AV151"/>
    <mergeCell ref="AW151:BA151"/>
    <mergeCell ref="BB151:BF151"/>
    <mergeCell ref="BG151:BL151"/>
    <mergeCell ref="BM151:BQ151"/>
    <mergeCell ref="H152:N152"/>
    <mergeCell ref="O152:S152"/>
    <mergeCell ref="T152:X152"/>
    <mergeCell ref="Y152:AD152"/>
    <mergeCell ref="AE152:AI152"/>
    <mergeCell ref="AJ152:AO172"/>
    <mergeCell ref="AP152:AV152"/>
    <mergeCell ref="AW152:BA152"/>
    <mergeCell ref="BB152:BF152"/>
    <mergeCell ref="BG152:BL152"/>
    <mergeCell ref="BM152:BQ152"/>
    <mergeCell ref="H153:N153"/>
    <mergeCell ref="O153:S153"/>
    <mergeCell ref="T153:X153"/>
    <mergeCell ref="Y153:AD153"/>
    <mergeCell ref="AE153:AI153"/>
    <mergeCell ref="AP153:AV153"/>
    <mergeCell ref="AW153:BA153"/>
    <mergeCell ref="BB153:BF153"/>
    <mergeCell ref="BG153:BL153"/>
    <mergeCell ref="BM153:BQ153"/>
    <mergeCell ref="B154:G162"/>
    <mergeCell ref="H154:N154"/>
    <mergeCell ref="O154:S154"/>
    <mergeCell ref="T154:X154"/>
    <mergeCell ref="Y154:AD154"/>
    <mergeCell ref="AE154:AI154"/>
    <mergeCell ref="AP154:AV154"/>
    <mergeCell ref="AW154:BA154"/>
    <mergeCell ref="BB154:BF154"/>
    <mergeCell ref="BG154:BL154"/>
    <mergeCell ref="BM154:BQ154"/>
    <mergeCell ref="H155:N155"/>
    <mergeCell ref="O155:S155"/>
    <mergeCell ref="T155:X155"/>
    <mergeCell ref="Y155:AD155"/>
    <mergeCell ref="AE155:AI155"/>
    <mergeCell ref="AP155:AV155"/>
    <mergeCell ref="AW155:BA155"/>
    <mergeCell ref="BB155:BF155"/>
    <mergeCell ref="BG155:BL155"/>
    <mergeCell ref="BM155:BQ155"/>
    <mergeCell ref="H156:N156"/>
    <mergeCell ref="O156:S156"/>
    <mergeCell ref="T156:X156"/>
    <mergeCell ref="Y156:AD156"/>
    <mergeCell ref="AE156:AI156"/>
    <mergeCell ref="AP156:AV156"/>
    <mergeCell ref="AW156:BA156"/>
    <mergeCell ref="BB156:BF156"/>
    <mergeCell ref="BG156:BL156"/>
    <mergeCell ref="BM156:BQ156"/>
    <mergeCell ref="H157:N157"/>
    <mergeCell ref="O157:S157"/>
    <mergeCell ref="T157:X157"/>
    <mergeCell ref="Y157:AD157"/>
    <mergeCell ref="AE157:AI157"/>
    <mergeCell ref="AP157:AV157"/>
    <mergeCell ref="AW157:BA157"/>
    <mergeCell ref="BB157:BF157"/>
    <mergeCell ref="BG157:BL157"/>
    <mergeCell ref="BM157:BQ157"/>
    <mergeCell ref="H158:N158"/>
    <mergeCell ref="O158:S158"/>
    <mergeCell ref="T158:X158"/>
    <mergeCell ref="Y158:AD158"/>
    <mergeCell ref="AE158:AI158"/>
    <mergeCell ref="AP158:AV158"/>
    <mergeCell ref="AW158:BA158"/>
    <mergeCell ref="BB158:BF158"/>
    <mergeCell ref="BG158:BL158"/>
    <mergeCell ref="BM158:BQ158"/>
    <mergeCell ref="H159:N159"/>
    <mergeCell ref="O159:S159"/>
    <mergeCell ref="T159:X159"/>
    <mergeCell ref="Y159:AD159"/>
    <mergeCell ref="AE159:AI159"/>
    <mergeCell ref="AP159:AV159"/>
    <mergeCell ref="AW159:BA159"/>
    <mergeCell ref="BB159:BF159"/>
    <mergeCell ref="BG159:BL159"/>
    <mergeCell ref="BM159:BQ159"/>
    <mergeCell ref="H160:N160"/>
    <mergeCell ref="O160:S160"/>
    <mergeCell ref="T160:X160"/>
    <mergeCell ref="Y160:AD160"/>
    <mergeCell ref="AE160:AI160"/>
    <mergeCell ref="AP160:AV160"/>
    <mergeCell ref="AW160:BA160"/>
    <mergeCell ref="BB160:BF160"/>
    <mergeCell ref="BG160:BL160"/>
    <mergeCell ref="BM160:BQ160"/>
    <mergeCell ref="H161:N161"/>
    <mergeCell ref="O161:S161"/>
    <mergeCell ref="T161:X161"/>
    <mergeCell ref="Y161:AD161"/>
    <mergeCell ref="AE161:AI161"/>
    <mergeCell ref="AP161:AV161"/>
    <mergeCell ref="AW161:BA161"/>
    <mergeCell ref="BB161:BF161"/>
    <mergeCell ref="BG161:BL161"/>
    <mergeCell ref="BM161:BQ161"/>
    <mergeCell ref="H162:N162"/>
    <mergeCell ref="O162:S162"/>
    <mergeCell ref="T162:X162"/>
    <mergeCell ref="Y162:AD162"/>
    <mergeCell ref="AE162:AI162"/>
    <mergeCell ref="AP162:AV162"/>
    <mergeCell ref="AW162:BA162"/>
    <mergeCell ref="BB162:BF162"/>
    <mergeCell ref="BG162:BL162"/>
    <mergeCell ref="BM162:BQ162"/>
    <mergeCell ref="B163:G178"/>
    <mergeCell ref="H163:N163"/>
    <mergeCell ref="O163:S163"/>
    <mergeCell ref="T163:X163"/>
    <mergeCell ref="Y163:AD163"/>
    <mergeCell ref="AE163:AI163"/>
    <mergeCell ref="AP163:AV163"/>
    <mergeCell ref="AW163:BA163"/>
    <mergeCell ref="BB163:BF163"/>
    <mergeCell ref="BG163:BL163"/>
    <mergeCell ref="BM163:BQ163"/>
    <mergeCell ref="H164:N164"/>
    <mergeCell ref="O164:S164"/>
    <mergeCell ref="T164:X164"/>
    <mergeCell ref="Y164:AD164"/>
    <mergeCell ref="AE164:AI164"/>
    <mergeCell ref="AP164:AV164"/>
    <mergeCell ref="AW164:BA164"/>
    <mergeCell ref="BB164:BF164"/>
    <mergeCell ref="BG164:BL164"/>
    <mergeCell ref="BM164:BQ164"/>
    <mergeCell ref="H165:N165"/>
    <mergeCell ref="O165:S165"/>
    <mergeCell ref="T165:X165"/>
    <mergeCell ref="Y165:AD165"/>
    <mergeCell ref="AE165:AI165"/>
    <mergeCell ref="AP165:AV165"/>
    <mergeCell ref="AW165:BA165"/>
    <mergeCell ref="BB165:BF165"/>
    <mergeCell ref="BG165:BL165"/>
    <mergeCell ref="BM165:BQ165"/>
    <mergeCell ref="H166:N166"/>
    <mergeCell ref="O166:S166"/>
    <mergeCell ref="T166:X166"/>
    <mergeCell ref="Y166:AD166"/>
    <mergeCell ref="AE166:AI166"/>
    <mergeCell ref="AP166:AV166"/>
    <mergeCell ref="AW166:BA166"/>
    <mergeCell ref="BB166:BF166"/>
    <mergeCell ref="BG166:BL166"/>
    <mergeCell ref="BM166:BQ166"/>
    <mergeCell ref="H167:N167"/>
    <mergeCell ref="O167:S167"/>
    <mergeCell ref="T167:X167"/>
    <mergeCell ref="Y167:AD167"/>
    <mergeCell ref="AE167:AI167"/>
    <mergeCell ref="AP167:AV167"/>
    <mergeCell ref="AW167:BA167"/>
    <mergeCell ref="BB167:BF167"/>
    <mergeCell ref="BG167:BL167"/>
    <mergeCell ref="BM167:BQ167"/>
    <mergeCell ref="H168:N168"/>
    <mergeCell ref="O168:S168"/>
    <mergeCell ref="T168:X168"/>
    <mergeCell ref="Y168:AD168"/>
    <mergeCell ref="AE168:AI168"/>
    <mergeCell ref="AP168:AV168"/>
    <mergeCell ref="AW168:BA168"/>
    <mergeCell ref="BB168:BF168"/>
    <mergeCell ref="BG168:BL168"/>
    <mergeCell ref="BM168:BQ168"/>
    <mergeCell ref="H169:N169"/>
    <mergeCell ref="O169:S169"/>
    <mergeCell ref="T169:X169"/>
    <mergeCell ref="Y169:AD169"/>
    <mergeCell ref="AE169:AI169"/>
    <mergeCell ref="AP169:AV169"/>
    <mergeCell ref="AW169:BA169"/>
    <mergeCell ref="BB169:BF169"/>
    <mergeCell ref="BG169:BL169"/>
    <mergeCell ref="BM169:BQ169"/>
    <mergeCell ref="H170:N170"/>
    <mergeCell ref="O170:S170"/>
    <mergeCell ref="T170:X170"/>
    <mergeCell ref="Y170:AD170"/>
    <mergeCell ref="AE170:AI170"/>
    <mergeCell ref="AP170:AV170"/>
    <mergeCell ref="AW170:BA170"/>
    <mergeCell ref="BB170:BF170"/>
    <mergeCell ref="BG170:BL170"/>
    <mergeCell ref="BM170:BQ170"/>
    <mergeCell ref="H171:N171"/>
    <mergeCell ref="O171:S171"/>
    <mergeCell ref="T171:X171"/>
    <mergeCell ref="Y171:AD171"/>
    <mergeCell ref="AE171:AI171"/>
    <mergeCell ref="AP171:AV171"/>
    <mergeCell ref="AW171:BA171"/>
    <mergeCell ref="BB171:BF171"/>
    <mergeCell ref="BG171:BL171"/>
    <mergeCell ref="BM171:BQ171"/>
    <mergeCell ref="H172:N172"/>
    <mergeCell ref="O172:S172"/>
    <mergeCell ref="T172:X172"/>
    <mergeCell ref="Y172:AD172"/>
    <mergeCell ref="AE172:AI172"/>
    <mergeCell ref="AP172:AV172"/>
    <mergeCell ref="AW172:BA172"/>
    <mergeCell ref="BB172:BF172"/>
    <mergeCell ref="BG172:BL172"/>
    <mergeCell ref="BM172:BQ172"/>
    <mergeCell ref="H173:N173"/>
    <mergeCell ref="O173:S173"/>
    <mergeCell ref="T173:X173"/>
    <mergeCell ref="Y173:AD173"/>
    <mergeCell ref="AE173:AI173"/>
    <mergeCell ref="AJ173:AV173"/>
    <mergeCell ref="AW173:BA173"/>
    <mergeCell ref="BB173:BF173"/>
    <mergeCell ref="BG173:BL173"/>
    <mergeCell ref="BM173:BQ173"/>
    <mergeCell ref="H174:N174"/>
    <mergeCell ref="O174:S174"/>
    <mergeCell ref="T174:X174"/>
    <mergeCell ref="Y174:AD174"/>
    <mergeCell ref="AE174:AI174"/>
    <mergeCell ref="H175:N175"/>
    <mergeCell ref="O175:S175"/>
    <mergeCell ref="T175:X175"/>
    <mergeCell ref="Y175:AD175"/>
    <mergeCell ref="AE175:AI175"/>
    <mergeCell ref="H176:N176"/>
    <mergeCell ref="O176:S176"/>
    <mergeCell ref="T176:X176"/>
    <mergeCell ref="Y176:AD176"/>
    <mergeCell ref="AE176:AI176"/>
    <mergeCell ref="H177:N177"/>
    <mergeCell ref="O177:S177"/>
    <mergeCell ref="T177:X177"/>
    <mergeCell ref="Y177:AD177"/>
    <mergeCell ref="AE177:AI177"/>
    <mergeCell ref="H178:N178"/>
    <mergeCell ref="O178:S178"/>
    <mergeCell ref="T178:X178"/>
    <mergeCell ref="Y178:AD178"/>
    <mergeCell ref="AE178:AI178"/>
    <mergeCell ref="B182:H182"/>
    <mergeCell ref="I182:K182"/>
    <mergeCell ref="L182:Q182"/>
    <mergeCell ref="R182:W182"/>
    <mergeCell ref="X182:AC182"/>
    <mergeCell ref="AD182:AI182"/>
    <mergeCell ref="AJ182:AO182"/>
    <mergeCell ref="AP182:AU182"/>
    <mergeCell ref="AV182:BA182"/>
    <mergeCell ref="BB182:BG182"/>
    <mergeCell ref="BH182:BM182"/>
    <mergeCell ref="BN182:BS182"/>
    <mergeCell ref="BT182:BY182"/>
    <mergeCell ref="B183:H185"/>
    <mergeCell ref="I183:K183"/>
    <mergeCell ref="L183:Q183"/>
    <mergeCell ref="R183:W183"/>
    <mergeCell ref="X183:AC183"/>
    <mergeCell ref="AD183:AI183"/>
    <mergeCell ref="AJ183:AO183"/>
    <mergeCell ref="AP183:AU183"/>
    <mergeCell ref="AV183:BA183"/>
    <mergeCell ref="BB183:BG183"/>
    <mergeCell ref="BH183:BM183"/>
    <mergeCell ref="BN183:BS183"/>
    <mergeCell ref="BT183:BY183"/>
    <mergeCell ref="I184:K184"/>
    <mergeCell ref="L184:Q184"/>
    <mergeCell ref="R184:W184"/>
    <mergeCell ref="X184:AC184"/>
    <mergeCell ref="AD184:AI184"/>
    <mergeCell ref="AJ184:AO184"/>
    <mergeCell ref="AP184:AU184"/>
    <mergeCell ref="AV184:BA184"/>
    <mergeCell ref="BB184:BG184"/>
    <mergeCell ref="BH184:BM184"/>
    <mergeCell ref="BN184:BS184"/>
    <mergeCell ref="BT184:BY184"/>
    <mergeCell ref="I185:K185"/>
    <mergeCell ref="L185:Q185"/>
    <mergeCell ref="R185:W185"/>
    <mergeCell ref="X185:AC185"/>
    <mergeCell ref="AD185:AI185"/>
    <mergeCell ref="AJ185:AO185"/>
    <mergeCell ref="AP185:AU185"/>
    <mergeCell ref="AV185:BA185"/>
    <mergeCell ref="BB185:BG185"/>
    <mergeCell ref="BH185:BM185"/>
    <mergeCell ref="BN185:BS185"/>
    <mergeCell ref="BT185:BY185"/>
    <mergeCell ref="B186:H188"/>
    <mergeCell ref="I186:K186"/>
    <mergeCell ref="L186:Q186"/>
    <mergeCell ref="R186:W186"/>
    <mergeCell ref="X186:AC186"/>
    <mergeCell ref="AD186:AI186"/>
    <mergeCell ref="AJ186:AO186"/>
    <mergeCell ref="AP186:AU186"/>
    <mergeCell ref="AV186:BA186"/>
    <mergeCell ref="BB186:BG186"/>
    <mergeCell ref="BH186:BM186"/>
    <mergeCell ref="BN186:BS186"/>
    <mergeCell ref="BT186:BY186"/>
    <mergeCell ref="I187:K187"/>
    <mergeCell ref="L187:Q187"/>
    <mergeCell ref="R187:W187"/>
    <mergeCell ref="X187:AC187"/>
    <mergeCell ref="AD187:AI187"/>
    <mergeCell ref="AJ187:AO187"/>
    <mergeCell ref="AP187:AU187"/>
    <mergeCell ref="AV187:BA187"/>
    <mergeCell ref="BB187:BG187"/>
    <mergeCell ref="BH187:BM187"/>
    <mergeCell ref="BN187:BS187"/>
    <mergeCell ref="BT187:BY187"/>
    <mergeCell ref="I188:K188"/>
    <mergeCell ref="L188:Q188"/>
    <mergeCell ref="R188:W188"/>
    <mergeCell ref="X188:AC188"/>
    <mergeCell ref="AD188:AI188"/>
    <mergeCell ref="AJ188:AO188"/>
    <mergeCell ref="AP188:AU188"/>
    <mergeCell ref="AV188:BA188"/>
    <mergeCell ref="BB188:BG188"/>
    <mergeCell ref="BH188:BM188"/>
    <mergeCell ref="BN188:BS188"/>
    <mergeCell ref="BT188:BY188"/>
    <mergeCell ref="B189:H191"/>
    <mergeCell ref="I189:K189"/>
    <mergeCell ref="L189:Q189"/>
    <mergeCell ref="R189:W189"/>
    <mergeCell ref="X189:AC189"/>
    <mergeCell ref="AD189:AI189"/>
    <mergeCell ref="AJ189:AO189"/>
    <mergeCell ref="AP189:AU189"/>
    <mergeCell ref="AV189:BA189"/>
    <mergeCell ref="BB189:BG189"/>
    <mergeCell ref="BH189:BM189"/>
    <mergeCell ref="BN189:BS189"/>
    <mergeCell ref="BT189:BY189"/>
    <mergeCell ref="I190:K190"/>
    <mergeCell ref="L190:Q190"/>
    <mergeCell ref="R190:W190"/>
    <mergeCell ref="X190:AC190"/>
    <mergeCell ref="AD190:AI190"/>
    <mergeCell ref="AJ190:AO190"/>
    <mergeCell ref="AP190:AU190"/>
    <mergeCell ref="AV190:BA190"/>
    <mergeCell ref="BB190:BG190"/>
    <mergeCell ref="BH190:BM190"/>
    <mergeCell ref="BN190:BS190"/>
    <mergeCell ref="BT190:BY190"/>
    <mergeCell ref="I191:K191"/>
    <mergeCell ref="L191:Q191"/>
    <mergeCell ref="R191:W191"/>
    <mergeCell ref="X191:AC191"/>
    <mergeCell ref="AD191:AI191"/>
    <mergeCell ref="AJ191:AO191"/>
    <mergeCell ref="AP191:AU191"/>
    <mergeCell ref="AV191:BA191"/>
    <mergeCell ref="BB191:BG191"/>
    <mergeCell ref="BH191:BM191"/>
    <mergeCell ref="BN191:BS191"/>
    <mergeCell ref="BT191:BY191"/>
    <mergeCell ref="B192:H194"/>
    <mergeCell ref="I192:K192"/>
    <mergeCell ref="L192:Q192"/>
    <mergeCell ref="R192:W192"/>
    <mergeCell ref="X192:AC192"/>
    <mergeCell ref="AD192:AI192"/>
    <mergeCell ref="AJ192:AO192"/>
    <mergeCell ref="AP192:AU192"/>
    <mergeCell ref="AV192:BA192"/>
    <mergeCell ref="BB192:BG192"/>
    <mergeCell ref="BH192:BM192"/>
    <mergeCell ref="BN192:BS192"/>
    <mergeCell ref="BT192:BY192"/>
    <mergeCell ref="I193:K193"/>
    <mergeCell ref="L193:Q193"/>
    <mergeCell ref="R193:W193"/>
    <mergeCell ref="X193:AC193"/>
    <mergeCell ref="AD193:AI193"/>
    <mergeCell ref="AJ193:AO193"/>
    <mergeCell ref="AP193:AU193"/>
    <mergeCell ref="AV193:BA193"/>
    <mergeCell ref="BB193:BG193"/>
    <mergeCell ref="BH193:BM193"/>
    <mergeCell ref="BN193:BS193"/>
    <mergeCell ref="BT193:BY193"/>
    <mergeCell ref="I194:K194"/>
    <mergeCell ref="L194:Q194"/>
    <mergeCell ref="R194:W194"/>
    <mergeCell ref="X194:AC194"/>
    <mergeCell ref="AD194:AI194"/>
    <mergeCell ref="AJ194:AO194"/>
    <mergeCell ref="AP194:AU194"/>
    <mergeCell ref="AV194:BA194"/>
    <mergeCell ref="BB194:BG194"/>
    <mergeCell ref="BH194:BM194"/>
    <mergeCell ref="BN194:BS194"/>
    <mergeCell ref="BT194:BY194"/>
    <mergeCell ref="B195:H197"/>
    <mergeCell ref="I195:K195"/>
    <mergeCell ref="L195:Q195"/>
    <mergeCell ref="R195:W195"/>
    <mergeCell ref="X195:AC195"/>
    <mergeCell ref="AD195:AI195"/>
    <mergeCell ref="AJ195:AO195"/>
    <mergeCell ref="AP195:AU195"/>
    <mergeCell ref="AV195:BA195"/>
    <mergeCell ref="BB195:BG195"/>
    <mergeCell ref="BH195:BM195"/>
    <mergeCell ref="BN195:BS195"/>
    <mergeCell ref="BT195:BY195"/>
    <mergeCell ref="I196:K196"/>
    <mergeCell ref="L196:Q196"/>
    <mergeCell ref="R196:W196"/>
    <mergeCell ref="X196:AC196"/>
    <mergeCell ref="AD196:AI196"/>
    <mergeCell ref="AJ196:AO196"/>
    <mergeCell ref="AP196:AU196"/>
    <mergeCell ref="AV196:BA196"/>
    <mergeCell ref="BB196:BG196"/>
    <mergeCell ref="BH196:BM196"/>
    <mergeCell ref="BN196:BS196"/>
    <mergeCell ref="BT196:BY196"/>
    <mergeCell ref="I197:K197"/>
    <mergeCell ref="L197:Q197"/>
    <mergeCell ref="R197:W197"/>
    <mergeCell ref="X197:AC197"/>
    <mergeCell ref="AD197:AI197"/>
    <mergeCell ref="AJ197:AO197"/>
    <mergeCell ref="AP197:AU197"/>
    <mergeCell ref="AV197:BA197"/>
    <mergeCell ref="BB197:BG197"/>
    <mergeCell ref="BH197:BM197"/>
    <mergeCell ref="BN197:BS197"/>
    <mergeCell ref="BT197:BY197"/>
    <mergeCell ref="B198:H200"/>
    <mergeCell ref="I198:K198"/>
    <mergeCell ref="L198:Q198"/>
    <mergeCell ref="R198:W198"/>
    <mergeCell ref="X198:AC198"/>
    <mergeCell ref="AD198:AI198"/>
    <mergeCell ref="AJ198:AO198"/>
    <mergeCell ref="AP198:AU198"/>
    <mergeCell ref="AV198:BA198"/>
    <mergeCell ref="BB198:BG198"/>
    <mergeCell ref="BH198:BM198"/>
    <mergeCell ref="BN198:BS198"/>
    <mergeCell ref="BT198:BY198"/>
    <mergeCell ref="I199:K199"/>
    <mergeCell ref="L199:Q199"/>
    <mergeCell ref="R199:W199"/>
    <mergeCell ref="X199:AC199"/>
    <mergeCell ref="AD199:AI199"/>
    <mergeCell ref="AJ199:AO199"/>
    <mergeCell ref="AP199:AU199"/>
    <mergeCell ref="AV199:BA199"/>
    <mergeCell ref="BB199:BG199"/>
    <mergeCell ref="BH199:BM199"/>
    <mergeCell ref="BN199:BS199"/>
    <mergeCell ref="BT199:BY199"/>
    <mergeCell ref="I200:K200"/>
    <mergeCell ref="L200:Q200"/>
    <mergeCell ref="R200:W200"/>
    <mergeCell ref="X200:AC200"/>
    <mergeCell ref="AD200:AI200"/>
    <mergeCell ref="AJ200:AO200"/>
    <mergeCell ref="AP200:AU200"/>
    <mergeCell ref="AV200:BA200"/>
    <mergeCell ref="BB200:BG200"/>
    <mergeCell ref="BH200:BM200"/>
    <mergeCell ref="BN200:BS200"/>
    <mergeCell ref="BT200:BY200"/>
    <mergeCell ref="B201:H203"/>
    <mergeCell ref="I201:K201"/>
    <mergeCell ref="L201:Q201"/>
    <mergeCell ref="R201:W201"/>
    <mergeCell ref="X201:AC201"/>
    <mergeCell ref="AD201:AI201"/>
    <mergeCell ref="AJ201:AO201"/>
    <mergeCell ref="AP201:AU201"/>
    <mergeCell ref="AV201:BA201"/>
    <mergeCell ref="BB201:BG201"/>
    <mergeCell ref="BH201:BM201"/>
    <mergeCell ref="BN201:BS201"/>
    <mergeCell ref="BT201:BY201"/>
    <mergeCell ref="I202:K202"/>
    <mergeCell ref="L202:Q202"/>
    <mergeCell ref="R202:W202"/>
    <mergeCell ref="X202:AC202"/>
    <mergeCell ref="AD202:AI202"/>
    <mergeCell ref="AJ202:AO202"/>
    <mergeCell ref="AP202:AU202"/>
    <mergeCell ref="AV202:BA202"/>
    <mergeCell ref="BB202:BG202"/>
    <mergeCell ref="BH202:BM202"/>
    <mergeCell ref="BN202:BS202"/>
    <mergeCell ref="BT202:BY202"/>
    <mergeCell ref="I203:K203"/>
    <mergeCell ref="L203:Q203"/>
    <mergeCell ref="R203:W203"/>
    <mergeCell ref="X203:AC203"/>
    <mergeCell ref="AD203:AI203"/>
    <mergeCell ref="AJ203:AO203"/>
    <mergeCell ref="AP203:AU203"/>
    <mergeCell ref="AV203:BA203"/>
    <mergeCell ref="BB203:BG203"/>
    <mergeCell ref="BH203:BM203"/>
    <mergeCell ref="BN203:BS203"/>
    <mergeCell ref="BT203:BY203"/>
    <mergeCell ref="B204:H206"/>
    <mergeCell ref="I204:K204"/>
    <mergeCell ref="L204:Q204"/>
    <mergeCell ref="R204:W204"/>
    <mergeCell ref="X204:AC204"/>
    <mergeCell ref="AD204:AI204"/>
    <mergeCell ref="AJ204:AO204"/>
    <mergeCell ref="AP204:AU204"/>
    <mergeCell ref="AV204:BA204"/>
    <mergeCell ref="BB204:BG204"/>
    <mergeCell ref="BH204:BM204"/>
    <mergeCell ref="BN204:BS204"/>
    <mergeCell ref="BT204:BY204"/>
    <mergeCell ref="I205:K205"/>
    <mergeCell ref="L205:Q205"/>
    <mergeCell ref="R205:W205"/>
    <mergeCell ref="X205:AC205"/>
    <mergeCell ref="AD205:AI205"/>
    <mergeCell ref="AJ205:AO205"/>
    <mergeCell ref="AP205:AU205"/>
    <mergeCell ref="AV205:BA205"/>
    <mergeCell ref="BB205:BG205"/>
    <mergeCell ref="BH205:BM205"/>
    <mergeCell ref="BN205:BS205"/>
    <mergeCell ref="BT205:BY205"/>
    <mergeCell ref="I206:K206"/>
    <mergeCell ref="L206:Q206"/>
    <mergeCell ref="R206:W206"/>
    <mergeCell ref="X206:AC206"/>
    <mergeCell ref="AD206:AI206"/>
    <mergeCell ref="AJ206:AO206"/>
    <mergeCell ref="AP206:AU206"/>
    <mergeCell ref="AV206:BA206"/>
    <mergeCell ref="BB206:BG206"/>
    <mergeCell ref="BH206:BM206"/>
    <mergeCell ref="BN206:BS206"/>
    <mergeCell ref="BT206:BY206"/>
    <mergeCell ref="B207:H209"/>
    <mergeCell ref="I207:K207"/>
    <mergeCell ref="L207:Q207"/>
    <mergeCell ref="R207:W207"/>
    <mergeCell ref="X207:AC207"/>
    <mergeCell ref="AD207:AI207"/>
    <mergeCell ref="AJ207:AO207"/>
    <mergeCell ref="AP207:AU207"/>
    <mergeCell ref="AV207:BA207"/>
    <mergeCell ref="BB207:BG207"/>
    <mergeCell ref="BH207:BM207"/>
    <mergeCell ref="BN207:BS207"/>
    <mergeCell ref="BT207:BY207"/>
    <mergeCell ref="I208:K208"/>
    <mergeCell ref="L208:Q208"/>
    <mergeCell ref="R208:W208"/>
    <mergeCell ref="X208:AC208"/>
    <mergeCell ref="AD208:AI208"/>
    <mergeCell ref="AJ208:AO208"/>
    <mergeCell ref="AP208:AU208"/>
    <mergeCell ref="AV208:BA208"/>
    <mergeCell ref="BB208:BG208"/>
    <mergeCell ref="BH208:BM208"/>
    <mergeCell ref="BN208:BS208"/>
    <mergeCell ref="BT208:BY208"/>
    <mergeCell ref="I209:K209"/>
    <mergeCell ref="L209:Q209"/>
    <mergeCell ref="R209:W209"/>
    <mergeCell ref="X209:AC209"/>
    <mergeCell ref="AD209:AI209"/>
    <mergeCell ref="AJ209:AO209"/>
    <mergeCell ref="AP209:AU209"/>
    <mergeCell ref="AV209:BA209"/>
    <mergeCell ref="BB209:BG209"/>
    <mergeCell ref="BH209:BM209"/>
    <mergeCell ref="BN209:BS209"/>
    <mergeCell ref="BT209:BY209"/>
    <mergeCell ref="B210:H212"/>
    <mergeCell ref="I210:K210"/>
    <mergeCell ref="L210:Q210"/>
    <mergeCell ref="R210:W210"/>
    <mergeCell ref="X210:AC210"/>
    <mergeCell ref="AD210:AI210"/>
    <mergeCell ref="AJ210:AO210"/>
    <mergeCell ref="AP210:AU210"/>
    <mergeCell ref="AV210:BA210"/>
    <mergeCell ref="BB210:BG210"/>
    <mergeCell ref="BH210:BM210"/>
    <mergeCell ref="BN210:BS210"/>
    <mergeCell ref="BT210:BY210"/>
    <mergeCell ref="I211:K211"/>
    <mergeCell ref="L211:Q211"/>
    <mergeCell ref="R211:W211"/>
    <mergeCell ref="X211:AC211"/>
    <mergeCell ref="AD211:AI211"/>
    <mergeCell ref="AJ211:AO211"/>
    <mergeCell ref="AP211:AU211"/>
    <mergeCell ref="AV211:BA211"/>
    <mergeCell ref="BB211:BG211"/>
    <mergeCell ref="BH211:BM211"/>
    <mergeCell ref="BN211:BS211"/>
    <mergeCell ref="BT211:BY211"/>
    <mergeCell ref="I212:K212"/>
    <mergeCell ref="L212:Q212"/>
    <mergeCell ref="R212:W212"/>
    <mergeCell ref="X212:AC212"/>
    <mergeCell ref="AD212:AI212"/>
    <mergeCell ref="AJ212:AO212"/>
    <mergeCell ref="AP212:AU212"/>
    <mergeCell ref="AV212:BA212"/>
    <mergeCell ref="BB212:BG212"/>
    <mergeCell ref="BH212:BM212"/>
    <mergeCell ref="BN212:BS212"/>
    <mergeCell ref="BT212:BY212"/>
    <mergeCell ref="B214:H214"/>
    <mergeCell ref="I214:K214"/>
    <mergeCell ref="L214:Q214"/>
    <mergeCell ref="R214:W214"/>
    <mergeCell ref="X214:AC214"/>
    <mergeCell ref="AD214:AI214"/>
    <mergeCell ref="AJ214:AO214"/>
    <mergeCell ref="AP214:AU214"/>
    <mergeCell ref="AV214:BA214"/>
    <mergeCell ref="BB214:BG214"/>
    <mergeCell ref="BH214:BM214"/>
    <mergeCell ref="BN214:BS214"/>
    <mergeCell ref="BT214:BY214"/>
    <mergeCell ref="B215:H217"/>
    <mergeCell ref="I215:K215"/>
    <mergeCell ref="L215:Q215"/>
    <mergeCell ref="R215:W215"/>
    <mergeCell ref="X215:AC215"/>
    <mergeCell ref="AD215:AI215"/>
    <mergeCell ref="AJ215:AO215"/>
    <mergeCell ref="AP215:AU215"/>
    <mergeCell ref="AV215:BA215"/>
    <mergeCell ref="BB215:BG215"/>
    <mergeCell ref="BH215:BM215"/>
    <mergeCell ref="BN215:BS215"/>
    <mergeCell ref="BT215:BY215"/>
    <mergeCell ref="I216:K216"/>
    <mergeCell ref="L216:Q216"/>
    <mergeCell ref="R216:W216"/>
    <mergeCell ref="X216:AC216"/>
    <mergeCell ref="AD216:AI216"/>
    <mergeCell ref="AJ216:AO216"/>
    <mergeCell ref="AP216:AU216"/>
    <mergeCell ref="AV216:BA216"/>
    <mergeCell ref="BB216:BG216"/>
    <mergeCell ref="BH216:BM216"/>
    <mergeCell ref="BN216:BS216"/>
    <mergeCell ref="BT216:BY216"/>
    <mergeCell ref="I217:K217"/>
    <mergeCell ref="L217:Q217"/>
    <mergeCell ref="R217:W217"/>
    <mergeCell ref="X217:AC217"/>
    <mergeCell ref="AD217:AI217"/>
    <mergeCell ref="AJ217:AO217"/>
    <mergeCell ref="AP217:AU217"/>
    <mergeCell ref="AV217:BA217"/>
    <mergeCell ref="BB217:BG217"/>
    <mergeCell ref="BH217:BM217"/>
    <mergeCell ref="BN217:BS217"/>
    <mergeCell ref="BT217:BY217"/>
    <mergeCell ref="B218:H220"/>
    <mergeCell ref="I218:K218"/>
    <mergeCell ref="L218:Q218"/>
    <mergeCell ref="R218:W218"/>
    <mergeCell ref="X218:AC218"/>
    <mergeCell ref="AD218:AI218"/>
    <mergeCell ref="AJ218:AO218"/>
    <mergeCell ref="AP218:AU218"/>
    <mergeCell ref="AV218:BA218"/>
    <mergeCell ref="BB218:BG218"/>
    <mergeCell ref="BH218:BM218"/>
    <mergeCell ref="BN218:BS218"/>
    <mergeCell ref="BT218:BY218"/>
    <mergeCell ref="I219:K219"/>
    <mergeCell ref="L219:Q219"/>
    <mergeCell ref="R219:W219"/>
    <mergeCell ref="X219:AC219"/>
    <mergeCell ref="AD219:AI219"/>
    <mergeCell ref="AJ219:AO219"/>
    <mergeCell ref="AP219:AU219"/>
    <mergeCell ref="AV219:BA219"/>
    <mergeCell ref="BB219:BG219"/>
    <mergeCell ref="BH219:BM219"/>
    <mergeCell ref="BN219:BS219"/>
    <mergeCell ref="BT219:BY219"/>
    <mergeCell ref="I220:K220"/>
    <mergeCell ref="L220:Q220"/>
    <mergeCell ref="R220:W220"/>
    <mergeCell ref="X220:AC220"/>
    <mergeCell ref="AD220:AI220"/>
    <mergeCell ref="AJ220:AO220"/>
    <mergeCell ref="AP220:AU220"/>
    <mergeCell ref="AV220:BA220"/>
    <mergeCell ref="BB220:BG220"/>
    <mergeCell ref="BH220:BM220"/>
    <mergeCell ref="BN220:BS220"/>
    <mergeCell ref="BT220:BY220"/>
    <mergeCell ref="B221:H223"/>
    <mergeCell ref="I221:K221"/>
    <mergeCell ref="L221:Q221"/>
    <mergeCell ref="R221:W221"/>
    <mergeCell ref="X221:AC221"/>
    <mergeCell ref="AD221:AI221"/>
    <mergeCell ref="AJ221:AO221"/>
    <mergeCell ref="AP221:AU221"/>
    <mergeCell ref="AV221:BA221"/>
    <mergeCell ref="BB221:BG221"/>
    <mergeCell ref="BH221:BM221"/>
    <mergeCell ref="BN221:BS221"/>
    <mergeCell ref="BT221:BY221"/>
    <mergeCell ref="I222:K222"/>
    <mergeCell ref="L222:Q222"/>
    <mergeCell ref="R222:W222"/>
    <mergeCell ref="X222:AC222"/>
    <mergeCell ref="AD222:AI222"/>
    <mergeCell ref="AJ222:AO222"/>
    <mergeCell ref="AP222:AU222"/>
    <mergeCell ref="AV222:BA222"/>
    <mergeCell ref="BB222:BG222"/>
    <mergeCell ref="BH222:BM222"/>
    <mergeCell ref="BN222:BS222"/>
    <mergeCell ref="BT222:BY222"/>
    <mergeCell ref="I223:K223"/>
    <mergeCell ref="L223:Q223"/>
    <mergeCell ref="R223:W223"/>
    <mergeCell ref="X223:AC223"/>
    <mergeCell ref="AD223:AI223"/>
    <mergeCell ref="AJ223:AO223"/>
    <mergeCell ref="AP223:AU223"/>
    <mergeCell ref="AV223:BA223"/>
    <mergeCell ref="BB223:BG223"/>
    <mergeCell ref="BH223:BM223"/>
    <mergeCell ref="BN223:BS223"/>
    <mergeCell ref="BT223:BY223"/>
    <mergeCell ref="B224:H226"/>
    <mergeCell ref="I224:K224"/>
    <mergeCell ref="L224:Q224"/>
    <mergeCell ref="R224:W224"/>
    <mergeCell ref="X224:AC224"/>
    <mergeCell ref="AD224:AI224"/>
    <mergeCell ref="AJ224:AO224"/>
    <mergeCell ref="AP224:AU224"/>
    <mergeCell ref="AV224:BA224"/>
    <mergeCell ref="BB224:BG224"/>
    <mergeCell ref="BH224:BM224"/>
    <mergeCell ref="BN224:BS224"/>
    <mergeCell ref="BT224:BY224"/>
    <mergeCell ref="I225:K225"/>
    <mergeCell ref="L225:Q225"/>
    <mergeCell ref="R225:W225"/>
    <mergeCell ref="X225:AC225"/>
    <mergeCell ref="AD225:AI225"/>
    <mergeCell ref="AJ225:AO225"/>
    <mergeCell ref="AP225:AU225"/>
    <mergeCell ref="AV225:BA225"/>
    <mergeCell ref="BB225:BG225"/>
    <mergeCell ref="BH225:BM225"/>
    <mergeCell ref="BN225:BS225"/>
    <mergeCell ref="BT225:BY225"/>
    <mergeCell ref="I226:K226"/>
    <mergeCell ref="L226:Q226"/>
    <mergeCell ref="R226:W226"/>
    <mergeCell ref="X226:AC226"/>
    <mergeCell ref="AD226:AI226"/>
    <mergeCell ref="AJ226:AO226"/>
    <mergeCell ref="AP226:AU226"/>
    <mergeCell ref="AV226:BA226"/>
    <mergeCell ref="BB226:BG226"/>
    <mergeCell ref="BH226:BM226"/>
    <mergeCell ref="BN226:BS226"/>
    <mergeCell ref="BT226:BY226"/>
    <mergeCell ref="B227:H229"/>
    <mergeCell ref="I227:K227"/>
    <mergeCell ref="L227:Q227"/>
    <mergeCell ref="R227:W227"/>
    <mergeCell ref="X227:AC227"/>
    <mergeCell ref="AD227:AI227"/>
    <mergeCell ref="AJ227:AO227"/>
    <mergeCell ref="AP227:AU227"/>
    <mergeCell ref="AV227:BA227"/>
    <mergeCell ref="BB227:BG227"/>
    <mergeCell ref="BH227:BM227"/>
    <mergeCell ref="BN227:BS227"/>
    <mergeCell ref="BT227:BY227"/>
    <mergeCell ref="I228:K228"/>
    <mergeCell ref="L228:Q228"/>
    <mergeCell ref="R228:W228"/>
    <mergeCell ref="X228:AC228"/>
    <mergeCell ref="AD228:AI228"/>
    <mergeCell ref="AJ228:AO228"/>
    <mergeCell ref="AP228:AU228"/>
    <mergeCell ref="AV228:BA228"/>
    <mergeCell ref="BB228:BG228"/>
    <mergeCell ref="BH228:BM228"/>
    <mergeCell ref="BN228:BS228"/>
    <mergeCell ref="BT228:BY228"/>
    <mergeCell ref="I229:K229"/>
    <mergeCell ref="L229:Q229"/>
    <mergeCell ref="R229:W229"/>
    <mergeCell ref="X229:AC229"/>
    <mergeCell ref="AD229:AI229"/>
    <mergeCell ref="AJ229:AO229"/>
    <mergeCell ref="AP229:AU229"/>
    <mergeCell ref="AV229:BA229"/>
    <mergeCell ref="BB229:BG229"/>
    <mergeCell ref="BH229:BM229"/>
    <mergeCell ref="BN229:BS229"/>
    <mergeCell ref="BT229:BY229"/>
    <mergeCell ref="B230:H232"/>
    <mergeCell ref="I230:K230"/>
    <mergeCell ref="L230:Q230"/>
    <mergeCell ref="R230:W230"/>
    <mergeCell ref="X230:AC230"/>
    <mergeCell ref="AD230:AI230"/>
    <mergeCell ref="AJ230:AO230"/>
    <mergeCell ref="AP230:AU230"/>
    <mergeCell ref="AV230:BA230"/>
    <mergeCell ref="BB230:BG230"/>
    <mergeCell ref="BH230:BM230"/>
    <mergeCell ref="BN230:BS230"/>
    <mergeCell ref="BT230:BY230"/>
    <mergeCell ref="I231:K231"/>
    <mergeCell ref="L231:Q231"/>
    <mergeCell ref="R231:W231"/>
    <mergeCell ref="X231:AC231"/>
    <mergeCell ref="AD231:AI231"/>
    <mergeCell ref="AJ231:AO231"/>
    <mergeCell ref="AP231:AU231"/>
    <mergeCell ref="AV231:BA231"/>
    <mergeCell ref="BB231:BG231"/>
    <mergeCell ref="BH231:BM231"/>
    <mergeCell ref="BN231:BS231"/>
    <mergeCell ref="BT231:BY231"/>
    <mergeCell ref="I232:K232"/>
    <mergeCell ref="L232:Q232"/>
    <mergeCell ref="R232:W232"/>
    <mergeCell ref="X232:AC232"/>
    <mergeCell ref="AD232:AI232"/>
    <mergeCell ref="AJ232:AO232"/>
    <mergeCell ref="AP232:AU232"/>
    <mergeCell ref="AV232:BA232"/>
    <mergeCell ref="BB232:BG232"/>
    <mergeCell ref="BH232:BM232"/>
    <mergeCell ref="BN232:BS232"/>
    <mergeCell ref="BT232:BY232"/>
    <mergeCell ref="B233:H235"/>
    <mergeCell ref="I233:K233"/>
    <mergeCell ref="L233:Q233"/>
    <mergeCell ref="R233:W233"/>
    <mergeCell ref="X233:AC233"/>
    <mergeCell ref="AD233:AI233"/>
    <mergeCell ref="AJ233:AO233"/>
    <mergeCell ref="AP233:AU233"/>
    <mergeCell ref="AV233:BA233"/>
    <mergeCell ref="BB233:BG233"/>
    <mergeCell ref="BH233:BM233"/>
    <mergeCell ref="BN233:BS233"/>
    <mergeCell ref="BT233:BY233"/>
    <mergeCell ref="I234:K234"/>
    <mergeCell ref="L234:Q234"/>
    <mergeCell ref="R234:W234"/>
    <mergeCell ref="X234:AC234"/>
    <mergeCell ref="AD234:AI234"/>
    <mergeCell ref="AJ234:AO234"/>
    <mergeCell ref="AP234:AU234"/>
    <mergeCell ref="AV234:BA234"/>
    <mergeCell ref="BB234:BG234"/>
    <mergeCell ref="BH234:BM234"/>
    <mergeCell ref="BN234:BS234"/>
    <mergeCell ref="BT234:BY234"/>
    <mergeCell ref="I235:K235"/>
    <mergeCell ref="L235:Q235"/>
    <mergeCell ref="R235:W235"/>
    <mergeCell ref="X235:AC235"/>
    <mergeCell ref="AD235:AI235"/>
    <mergeCell ref="AJ235:AO235"/>
    <mergeCell ref="AP235:AU235"/>
    <mergeCell ref="AV235:BA235"/>
    <mergeCell ref="BB235:BG235"/>
    <mergeCell ref="BH235:BM235"/>
    <mergeCell ref="BN235:BS235"/>
    <mergeCell ref="BT235:BY235"/>
    <mergeCell ref="B236:H238"/>
    <mergeCell ref="I236:K236"/>
    <mergeCell ref="L236:Q236"/>
    <mergeCell ref="R236:W236"/>
    <mergeCell ref="X236:AC236"/>
    <mergeCell ref="AD236:AI236"/>
    <mergeCell ref="AJ236:AO236"/>
    <mergeCell ref="AP236:AU236"/>
    <mergeCell ref="AV236:BA236"/>
    <mergeCell ref="BB236:BG236"/>
    <mergeCell ref="BH236:BM236"/>
    <mergeCell ref="BN236:BS236"/>
    <mergeCell ref="BT236:BY236"/>
    <mergeCell ref="I237:K237"/>
    <mergeCell ref="L237:Q237"/>
    <mergeCell ref="R237:W237"/>
    <mergeCell ref="X237:AC237"/>
    <mergeCell ref="AD237:AI237"/>
    <mergeCell ref="AJ237:AO237"/>
    <mergeCell ref="AP237:AU237"/>
    <mergeCell ref="AV237:BA237"/>
    <mergeCell ref="BB237:BG237"/>
    <mergeCell ref="BH237:BM237"/>
    <mergeCell ref="BN237:BS237"/>
    <mergeCell ref="BT237:BY237"/>
    <mergeCell ref="I238:K238"/>
    <mergeCell ref="L238:Q238"/>
    <mergeCell ref="R238:W238"/>
    <mergeCell ref="X238:AC238"/>
    <mergeCell ref="AD238:AI238"/>
    <mergeCell ref="AJ238:AO238"/>
    <mergeCell ref="AP238:AU238"/>
    <mergeCell ref="AV238:BA238"/>
    <mergeCell ref="BB238:BG238"/>
    <mergeCell ref="BH238:BM238"/>
    <mergeCell ref="BN238:BS238"/>
    <mergeCell ref="BT238:BY238"/>
    <mergeCell ref="B239:H241"/>
    <mergeCell ref="I239:K239"/>
    <mergeCell ref="L239:Q239"/>
    <mergeCell ref="R239:W239"/>
    <mergeCell ref="X239:AC239"/>
    <mergeCell ref="AD239:AI239"/>
    <mergeCell ref="AJ239:AO239"/>
    <mergeCell ref="AP239:AU239"/>
    <mergeCell ref="AV239:BA239"/>
    <mergeCell ref="BB239:BG239"/>
    <mergeCell ref="BH239:BM239"/>
    <mergeCell ref="BN239:BS239"/>
    <mergeCell ref="BT239:BY239"/>
    <mergeCell ref="I240:K240"/>
    <mergeCell ref="L240:Q240"/>
    <mergeCell ref="R240:W240"/>
    <mergeCell ref="X240:AC240"/>
    <mergeCell ref="AD240:AI240"/>
    <mergeCell ref="AJ240:AO240"/>
    <mergeCell ref="AP240:AU240"/>
    <mergeCell ref="AV240:BA240"/>
    <mergeCell ref="BB240:BG240"/>
    <mergeCell ref="BH240:BM240"/>
    <mergeCell ref="BN240:BS240"/>
    <mergeCell ref="BT240:BY240"/>
    <mergeCell ref="I241:K241"/>
    <mergeCell ref="L241:Q241"/>
    <mergeCell ref="R241:W241"/>
    <mergeCell ref="X241:AC241"/>
    <mergeCell ref="AD241:AI241"/>
    <mergeCell ref="AJ241:AO241"/>
    <mergeCell ref="AP241:AU241"/>
    <mergeCell ref="AV241:BA241"/>
    <mergeCell ref="BB241:BG241"/>
    <mergeCell ref="BH241:BM241"/>
    <mergeCell ref="BN241:BS241"/>
    <mergeCell ref="BT241:BY241"/>
    <mergeCell ref="B242:H244"/>
    <mergeCell ref="I242:K242"/>
    <mergeCell ref="L242:Q242"/>
    <mergeCell ref="R242:W242"/>
    <mergeCell ref="X242:AC242"/>
    <mergeCell ref="AD242:AI242"/>
    <mergeCell ref="AJ242:AO242"/>
    <mergeCell ref="AP242:AU242"/>
    <mergeCell ref="AV242:BA242"/>
    <mergeCell ref="BB242:BG242"/>
    <mergeCell ref="BH242:BM242"/>
    <mergeCell ref="BN242:BS242"/>
    <mergeCell ref="BT242:BY242"/>
    <mergeCell ref="I243:K243"/>
    <mergeCell ref="L243:Q243"/>
    <mergeCell ref="R243:W243"/>
    <mergeCell ref="X243:AC243"/>
    <mergeCell ref="AD243:AI243"/>
    <mergeCell ref="AJ243:AO243"/>
    <mergeCell ref="AP243:AU243"/>
    <mergeCell ref="AV243:BA243"/>
    <mergeCell ref="BB243:BG243"/>
    <mergeCell ref="BH243:BM243"/>
    <mergeCell ref="BN243:BS243"/>
    <mergeCell ref="BT243:BY243"/>
    <mergeCell ref="I244:K244"/>
    <mergeCell ref="L244:Q244"/>
    <mergeCell ref="R244:W244"/>
    <mergeCell ref="X244:AC244"/>
    <mergeCell ref="AD244:AI244"/>
    <mergeCell ref="AJ244:AO244"/>
    <mergeCell ref="AP244:AU244"/>
    <mergeCell ref="AV244:BA244"/>
    <mergeCell ref="BB244:BG244"/>
    <mergeCell ref="BH244:BM244"/>
    <mergeCell ref="BN244:BS244"/>
    <mergeCell ref="BT244:BY244"/>
    <mergeCell ref="AU248:BQ248"/>
    <mergeCell ref="B250:T251"/>
    <mergeCell ref="U250:AI250"/>
    <mergeCell ref="AJ250:BB251"/>
    <mergeCell ref="BC250:BQ250"/>
    <mergeCell ref="U251:Y251"/>
    <mergeCell ref="Z251:AD251"/>
    <mergeCell ref="AE251:AI251"/>
    <mergeCell ref="BC251:BG251"/>
    <mergeCell ref="BH251:BL251"/>
    <mergeCell ref="BM251:BQ251"/>
    <mergeCell ref="B252:T252"/>
    <mergeCell ref="U252:Y252"/>
    <mergeCell ref="Z252:AD252"/>
    <mergeCell ref="AE252:AI252"/>
    <mergeCell ref="AJ252:BB252"/>
    <mergeCell ref="BC252:BG252"/>
    <mergeCell ref="BH252:BL252"/>
    <mergeCell ref="BM252:BQ252"/>
    <mergeCell ref="B253:T253"/>
    <mergeCell ref="U253:Y253"/>
    <mergeCell ref="Z253:AD253"/>
    <mergeCell ref="AE253:AI253"/>
    <mergeCell ref="AJ253:BB253"/>
    <mergeCell ref="BC253:BG253"/>
    <mergeCell ref="BH253:BL253"/>
    <mergeCell ref="BM253:BQ253"/>
    <mergeCell ref="B254:T254"/>
    <mergeCell ref="U254:Y254"/>
    <mergeCell ref="Z254:AD254"/>
    <mergeCell ref="AE254:AI254"/>
    <mergeCell ref="AJ254:BB254"/>
    <mergeCell ref="BC254:BG254"/>
    <mergeCell ref="BH254:BL254"/>
    <mergeCell ref="BM254:BQ254"/>
    <mergeCell ref="B255:T255"/>
    <mergeCell ref="U255:Y255"/>
    <mergeCell ref="Z255:AD255"/>
    <mergeCell ref="AE255:AI255"/>
    <mergeCell ref="AJ255:BB255"/>
    <mergeCell ref="BC255:BG255"/>
    <mergeCell ref="BH255:BL255"/>
    <mergeCell ref="BM255:BQ255"/>
    <mergeCell ref="B256:T256"/>
    <mergeCell ref="U256:Y256"/>
    <mergeCell ref="Z256:AD256"/>
    <mergeCell ref="AE256:AI256"/>
    <mergeCell ref="AJ256:BB256"/>
    <mergeCell ref="BC256:BG256"/>
    <mergeCell ref="BH256:BL256"/>
    <mergeCell ref="BM256:BQ256"/>
    <mergeCell ref="B257:T257"/>
    <mergeCell ref="U257:Y257"/>
    <mergeCell ref="Z257:AD257"/>
    <mergeCell ref="AE257:AI257"/>
    <mergeCell ref="AJ257:BB257"/>
    <mergeCell ref="BC257:BG257"/>
    <mergeCell ref="BH257:BL257"/>
    <mergeCell ref="BM257:BQ257"/>
    <mergeCell ref="B258:T258"/>
    <mergeCell ref="U258:Y258"/>
    <mergeCell ref="Z258:AD258"/>
    <mergeCell ref="AE258:AI258"/>
    <mergeCell ref="AJ258:BB258"/>
    <mergeCell ref="BC258:BG258"/>
    <mergeCell ref="BH258:BL258"/>
    <mergeCell ref="BM258:BQ258"/>
    <mergeCell ref="B259:T259"/>
    <mergeCell ref="U259:Y259"/>
    <mergeCell ref="Z259:AD259"/>
    <mergeCell ref="AE259:AI259"/>
    <mergeCell ref="AJ259:BB259"/>
    <mergeCell ref="BC259:BG259"/>
    <mergeCell ref="BH259:BL259"/>
    <mergeCell ref="BM259:BQ259"/>
    <mergeCell ref="B260:T260"/>
    <mergeCell ref="U260:Y260"/>
    <mergeCell ref="Z260:AD260"/>
    <mergeCell ref="AE260:AI260"/>
    <mergeCell ref="AJ260:BB260"/>
    <mergeCell ref="BC260:BG260"/>
    <mergeCell ref="BH260:BL260"/>
    <mergeCell ref="BM260:BQ260"/>
    <mergeCell ref="B261:T261"/>
    <mergeCell ref="U261:Y261"/>
    <mergeCell ref="Z261:AD261"/>
    <mergeCell ref="AE261:AI261"/>
    <mergeCell ref="AJ261:BB261"/>
    <mergeCell ref="BC261:BG261"/>
    <mergeCell ref="BH261:BL261"/>
    <mergeCell ref="BM261:BQ261"/>
    <mergeCell ref="B262:T262"/>
    <mergeCell ref="U262:Y262"/>
    <mergeCell ref="Z262:AD262"/>
    <mergeCell ref="AE262:AI262"/>
    <mergeCell ref="AJ262:BB262"/>
    <mergeCell ref="BC262:BG262"/>
    <mergeCell ref="BH262:BL262"/>
    <mergeCell ref="BM262:BQ262"/>
    <mergeCell ref="B263:T263"/>
    <mergeCell ref="U263:Y263"/>
    <mergeCell ref="Z263:AD263"/>
    <mergeCell ref="AE263:AI263"/>
    <mergeCell ref="AJ263:BB263"/>
    <mergeCell ref="BC263:BG263"/>
    <mergeCell ref="BH263:BL263"/>
    <mergeCell ref="BM263:BQ263"/>
    <mergeCell ref="B264:T264"/>
    <mergeCell ref="U264:Y264"/>
    <mergeCell ref="Z264:AD264"/>
    <mergeCell ref="AE264:AI264"/>
    <mergeCell ref="AJ264:BB264"/>
    <mergeCell ref="BC264:BG264"/>
    <mergeCell ref="BH264:BL264"/>
    <mergeCell ref="BM264:BQ264"/>
    <mergeCell ref="B265:T265"/>
    <mergeCell ref="U265:Y265"/>
    <mergeCell ref="Z265:AD265"/>
    <mergeCell ref="AE265:AI265"/>
    <mergeCell ref="AJ265:BB265"/>
    <mergeCell ref="BC265:BG265"/>
    <mergeCell ref="BH265:BL265"/>
    <mergeCell ref="BM265:BQ265"/>
    <mergeCell ref="B266:T266"/>
    <mergeCell ref="U266:Y266"/>
    <mergeCell ref="Z266:AD266"/>
    <mergeCell ref="AE266:AI266"/>
    <mergeCell ref="AJ266:BB266"/>
    <mergeCell ref="BC266:BG266"/>
    <mergeCell ref="BH266:BL266"/>
    <mergeCell ref="BM266:BQ266"/>
    <mergeCell ref="B267:T267"/>
    <mergeCell ref="U267:Y267"/>
    <mergeCell ref="Z267:AD267"/>
    <mergeCell ref="AE267:AI267"/>
    <mergeCell ref="AJ267:BB267"/>
    <mergeCell ref="BC267:BG267"/>
    <mergeCell ref="BH267:BL267"/>
    <mergeCell ref="BM267:BQ267"/>
    <mergeCell ref="B268:T268"/>
    <mergeCell ref="U268:Y268"/>
    <mergeCell ref="Z268:AD268"/>
    <mergeCell ref="AE268:AI268"/>
    <mergeCell ref="AJ268:BB268"/>
    <mergeCell ref="BC268:BG268"/>
    <mergeCell ref="BH268:BL268"/>
    <mergeCell ref="BM268:BQ268"/>
    <mergeCell ref="B269:T269"/>
    <mergeCell ref="U269:Y269"/>
    <mergeCell ref="Z269:AD269"/>
    <mergeCell ref="AE269:AI269"/>
    <mergeCell ref="AJ269:BB269"/>
    <mergeCell ref="BC269:BG269"/>
    <mergeCell ref="BH269:BL269"/>
    <mergeCell ref="BM269:BQ269"/>
    <mergeCell ref="B270:T270"/>
    <mergeCell ref="U270:Y270"/>
    <mergeCell ref="Z270:AD270"/>
    <mergeCell ref="AE270:AI270"/>
    <mergeCell ref="AJ270:BB270"/>
    <mergeCell ref="BC270:BG270"/>
    <mergeCell ref="BH270:BL270"/>
    <mergeCell ref="BM270:BQ270"/>
    <mergeCell ref="B271:T271"/>
    <mergeCell ref="U271:Y271"/>
    <mergeCell ref="Z271:AD271"/>
    <mergeCell ref="AE271:AI271"/>
    <mergeCell ref="AJ271:BB271"/>
    <mergeCell ref="BC271:BG271"/>
    <mergeCell ref="BH271:BL271"/>
    <mergeCell ref="BM271:BQ271"/>
    <mergeCell ref="B272:T272"/>
    <mergeCell ref="U272:Y272"/>
    <mergeCell ref="Z272:AD272"/>
    <mergeCell ref="AE272:AI272"/>
    <mergeCell ref="AJ272:BB272"/>
    <mergeCell ref="BC272:BG272"/>
    <mergeCell ref="BH272:BL272"/>
    <mergeCell ref="BM272:BQ272"/>
    <mergeCell ref="B273:T273"/>
    <mergeCell ref="U273:Y273"/>
    <mergeCell ref="Z273:AD273"/>
    <mergeCell ref="AE273:AI273"/>
    <mergeCell ref="AJ273:BB273"/>
    <mergeCell ref="BC273:BG273"/>
    <mergeCell ref="BH273:BL273"/>
    <mergeCell ref="BM273:BQ273"/>
    <mergeCell ref="B274:T274"/>
    <mergeCell ref="U274:Y274"/>
    <mergeCell ref="Z274:AD274"/>
    <mergeCell ref="AE274:AI274"/>
    <mergeCell ref="AJ274:BB274"/>
    <mergeCell ref="BC274:BG274"/>
    <mergeCell ref="BH274:BL274"/>
    <mergeCell ref="BM274:BQ274"/>
    <mergeCell ref="B275:T275"/>
    <mergeCell ref="U275:Y275"/>
    <mergeCell ref="Z275:AD275"/>
    <mergeCell ref="AE275:AI275"/>
    <mergeCell ref="AJ275:BB275"/>
    <mergeCell ref="BC275:BG275"/>
    <mergeCell ref="BH275:BL275"/>
    <mergeCell ref="BM275:BQ275"/>
    <mergeCell ref="B276:T276"/>
    <mergeCell ref="U276:Y276"/>
    <mergeCell ref="Z276:AD276"/>
    <mergeCell ref="AE276:AI276"/>
    <mergeCell ref="AJ276:BB276"/>
    <mergeCell ref="BC276:BG276"/>
    <mergeCell ref="BH276:BL276"/>
    <mergeCell ref="BM276:BQ276"/>
    <mergeCell ref="B277:T277"/>
    <mergeCell ref="U277:Y277"/>
    <mergeCell ref="Z277:AD277"/>
    <mergeCell ref="AE277:AI277"/>
    <mergeCell ref="B278:T278"/>
    <mergeCell ref="U278:Y278"/>
    <mergeCell ref="Z278:AD278"/>
    <mergeCell ref="AE278:AI278"/>
    <mergeCell ref="B279:T279"/>
    <mergeCell ref="U279:Y279"/>
    <mergeCell ref="Z279:AD279"/>
    <mergeCell ref="AE279:AI279"/>
    <mergeCell ref="B280:T280"/>
    <mergeCell ref="U280:Y280"/>
    <mergeCell ref="Z280:AD280"/>
    <mergeCell ref="AE280:AI280"/>
    <mergeCell ref="B281:T281"/>
    <mergeCell ref="U281:Y281"/>
    <mergeCell ref="Z281:AD281"/>
    <mergeCell ref="AE281:AI281"/>
    <mergeCell ref="B282:T282"/>
    <mergeCell ref="U282:Y282"/>
    <mergeCell ref="Z282:AD282"/>
    <mergeCell ref="AE282:AI282"/>
    <mergeCell ref="B283:T283"/>
    <mergeCell ref="U283:Y283"/>
    <mergeCell ref="Z283:AD283"/>
    <mergeCell ref="AE283:AI283"/>
    <mergeCell ref="B284:T284"/>
    <mergeCell ref="U284:Y284"/>
    <mergeCell ref="Z284:AD284"/>
    <mergeCell ref="AE284:AI284"/>
    <mergeCell ref="B285:T285"/>
    <mergeCell ref="U285:Y285"/>
    <mergeCell ref="Z285:AD285"/>
    <mergeCell ref="AE285:AI285"/>
    <mergeCell ref="B286:T286"/>
    <mergeCell ref="U286:Y286"/>
    <mergeCell ref="Z286:AD286"/>
    <mergeCell ref="AE286:AI286"/>
    <mergeCell ref="B287:T287"/>
    <mergeCell ref="U287:Y287"/>
    <mergeCell ref="Z287:AD287"/>
    <mergeCell ref="AE287:AI287"/>
    <mergeCell ref="B288:T288"/>
    <mergeCell ref="U288:Y288"/>
    <mergeCell ref="Z288:AD288"/>
    <mergeCell ref="AE288:AI288"/>
    <mergeCell ref="B289:T289"/>
    <mergeCell ref="U289:Y289"/>
    <mergeCell ref="Z289:AD289"/>
    <mergeCell ref="AE289:AI289"/>
    <mergeCell ref="B290:T290"/>
    <mergeCell ref="U290:Y290"/>
    <mergeCell ref="Z290:AD290"/>
    <mergeCell ref="AE290:AI290"/>
    <mergeCell ref="B291:T291"/>
    <mergeCell ref="U291:Y291"/>
    <mergeCell ref="Z291:AD291"/>
    <mergeCell ref="AE291:AI291"/>
    <mergeCell ref="B295:I295"/>
    <mergeCell ref="J295:S295"/>
    <mergeCell ref="T295:AC295"/>
    <mergeCell ref="AD295:AM295"/>
    <mergeCell ref="AN295:AW295"/>
    <mergeCell ref="AX295:BG295"/>
    <mergeCell ref="BH295:BQ295"/>
    <mergeCell ref="B296:I296"/>
    <mergeCell ref="J296:S296"/>
    <mergeCell ref="T296:AC296"/>
    <mergeCell ref="AD296:AM296"/>
    <mergeCell ref="AN296:AW296"/>
    <mergeCell ref="AX296:BG296"/>
    <mergeCell ref="BH296:BQ296"/>
    <mergeCell ref="B297:I297"/>
    <mergeCell ref="J297:S297"/>
    <mergeCell ref="T297:AC297"/>
    <mergeCell ref="AD297:AM297"/>
    <mergeCell ref="AN297:AW297"/>
    <mergeCell ref="AX297:BG297"/>
    <mergeCell ref="BH297:BQ297"/>
    <mergeCell ref="AY300:BN300"/>
    <mergeCell ref="B301:N301"/>
    <mergeCell ref="O301:AA301"/>
    <mergeCell ref="AB301:AN301"/>
    <mergeCell ref="AO301:BA301"/>
    <mergeCell ref="BB301:BN301"/>
    <mergeCell ref="B302:N302"/>
    <mergeCell ref="O302:AA302"/>
    <mergeCell ref="AB302:AN302"/>
    <mergeCell ref="AO302:BA302"/>
    <mergeCell ref="BB302:BN302"/>
    <mergeCell ref="B306:W307"/>
    <mergeCell ref="X306:AT306"/>
    <mergeCell ref="AU306:BQ306"/>
    <mergeCell ref="X307:AL307"/>
    <mergeCell ref="AM307:AT307"/>
    <mergeCell ref="AU307:BI307"/>
    <mergeCell ref="BJ307:BQ307"/>
    <mergeCell ref="B308:W308"/>
    <mergeCell ref="X308:AL308"/>
    <mergeCell ref="AM308:AT308"/>
    <mergeCell ref="AU308:BI308"/>
    <mergeCell ref="BJ308:BQ308"/>
    <mergeCell ref="B309:W309"/>
    <mergeCell ref="X309:AL309"/>
    <mergeCell ref="AM309:AT309"/>
    <mergeCell ref="AU309:BI309"/>
    <mergeCell ref="BJ309:BQ309"/>
    <mergeCell ref="B310:W310"/>
    <mergeCell ref="X310:AL310"/>
    <mergeCell ref="AM310:AT310"/>
    <mergeCell ref="AU310:BI310"/>
    <mergeCell ref="BJ310:BQ310"/>
    <mergeCell ref="B311:W311"/>
    <mergeCell ref="X311:AL311"/>
    <mergeCell ref="AM311:AT311"/>
    <mergeCell ref="AU311:BI311"/>
    <mergeCell ref="BJ311:BQ311"/>
    <mergeCell ref="B312:W312"/>
    <mergeCell ref="X312:AL312"/>
    <mergeCell ref="AM312:AT312"/>
    <mergeCell ref="AU312:BI312"/>
    <mergeCell ref="BJ312:BQ312"/>
    <mergeCell ref="B313:W313"/>
    <mergeCell ref="X313:AL313"/>
    <mergeCell ref="AM313:AT313"/>
    <mergeCell ref="AU313:BI313"/>
    <mergeCell ref="BJ313:BQ313"/>
    <mergeCell ref="B314:W314"/>
    <mergeCell ref="X314:AL314"/>
    <mergeCell ref="AM314:AT314"/>
    <mergeCell ref="AU314:BI314"/>
    <mergeCell ref="BJ314:BQ314"/>
    <mergeCell ref="B315:W315"/>
    <mergeCell ref="X315:AL315"/>
    <mergeCell ref="AM315:AT315"/>
    <mergeCell ref="AU315:BI315"/>
    <mergeCell ref="BJ315:BQ315"/>
    <mergeCell ref="B316:W316"/>
    <mergeCell ref="X316:AL316"/>
    <mergeCell ref="AM316:AT316"/>
    <mergeCell ref="AU316:BI316"/>
    <mergeCell ref="BJ316:BQ316"/>
    <mergeCell ref="B317:W317"/>
    <mergeCell ref="X317:AL317"/>
    <mergeCell ref="AM317:AT317"/>
    <mergeCell ref="AU317:BI317"/>
    <mergeCell ref="BJ317:BQ317"/>
    <mergeCell ref="B318:W318"/>
    <mergeCell ref="X318:AL318"/>
    <mergeCell ref="AM318:AT318"/>
    <mergeCell ref="AU318:BI318"/>
    <mergeCell ref="BJ318:BQ318"/>
    <mergeCell ref="B319:W319"/>
    <mergeCell ref="X319:AL319"/>
    <mergeCell ref="AM319:AT319"/>
    <mergeCell ref="AU319:BI319"/>
    <mergeCell ref="BJ319:BQ319"/>
    <mergeCell ref="B320:W320"/>
    <mergeCell ref="X320:AL320"/>
    <mergeCell ref="AM320:AT320"/>
    <mergeCell ref="AU320:BI320"/>
    <mergeCell ref="BJ320:BQ320"/>
    <mergeCell ref="B321:W321"/>
    <mergeCell ref="X321:AL321"/>
    <mergeCell ref="AM321:AT321"/>
    <mergeCell ref="AU321:BI321"/>
    <mergeCell ref="BJ321:BQ321"/>
    <mergeCell ref="B322:W322"/>
    <mergeCell ref="X322:AL322"/>
    <mergeCell ref="AM322:AT322"/>
    <mergeCell ref="AU322:BI322"/>
    <mergeCell ref="BJ322:BQ322"/>
    <mergeCell ref="B323:W323"/>
    <mergeCell ref="X323:AL323"/>
    <mergeCell ref="AM323:AT323"/>
    <mergeCell ref="AU323:BI323"/>
    <mergeCell ref="BJ323:BQ323"/>
    <mergeCell ref="B324:W324"/>
    <mergeCell ref="X324:AL324"/>
    <mergeCell ref="AM324:AT324"/>
    <mergeCell ref="AU324:BI324"/>
    <mergeCell ref="BJ324:BQ324"/>
    <mergeCell ref="B325:W325"/>
    <mergeCell ref="X325:AL325"/>
    <mergeCell ref="AM325:AT325"/>
    <mergeCell ref="AU325:BI325"/>
    <mergeCell ref="BJ325:BQ325"/>
    <mergeCell ref="B326:W326"/>
    <mergeCell ref="X326:AL326"/>
    <mergeCell ref="AM326:AT326"/>
    <mergeCell ref="AU326:BI326"/>
    <mergeCell ref="BJ326:BQ326"/>
    <mergeCell ref="B327:W327"/>
    <mergeCell ref="X327:AL327"/>
    <mergeCell ref="AM327:AT327"/>
    <mergeCell ref="AU327:BI327"/>
    <mergeCell ref="BJ327:BQ327"/>
    <mergeCell ref="B328:W328"/>
    <mergeCell ref="X328:AL328"/>
    <mergeCell ref="AM328:AT328"/>
    <mergeCell ref="AU328:BI328"/>
    <mergeCell ref="BJ328:BQ328"/>
    <mergeCell ref="B329:W329"/>
    <mergeCell ref="X329:AL329"/>
    <mergeCell ref="AM329:AT329"/>
    <mergeCell ref="AU329:BI329"/>
    <mergeCell ref="BJ329:BQ329"/>
    <mergeCell ref="B330:W330"/>
    <mergeCell ref="X330:AL330"/>
    <mergeCell ref="AM330:AT330"/>
    <mergeCell ref="AU330:BI330"/>
    <mergeCell ref="BJ330:BQ330"/>
    <mergeCell ref="B331:W331"/>
    <mergeCell ref="X331:AL331"/>
    <mergeCell ref="AM331:AT331"/>
    <mergeCell ref="AU331:BI331"/>
    <mergeCell ref="BJ331:BQ331"/>
    <mergeCell ref="B334:W335"/>
    <mergeCell ref="X334:AT334"/>
    <mergeCell ref="AU334:BQ334"/>
    <mergeCell ref="X335:AL335"/>
    <mergeCell ref="AM335:AT335"/>
    <mergeCell ref="AU335:BI335"/>
    <mergeCell ref="BJ335:BQ335"/>
    <mergeCell ref="B336:W336"/>
    <mergeCell ref="X336:AL336"/>
    <mergeCell ref="AM336:AT336"/>
    <mergeCell ref="AU336:BI336"/>
    <mergeCell ref="BJ336:BQ336"/>
    <mergeCell ref="C337:W337"/>
    <mergeCell ref="X337:AL337"/>
    <mergeCell ref="AM337:AT337"/>
    <mergeCell ref="AU337:BI337"/>
    <mergeCell ref="BJ337:BQ337"/>
    <mergeCell ref="C338:W338"/>
    <mergeCell ref="X338:AL338"/>
    <mergeCell ref="AM338:AT338"/>
    <mergeCell ref="AU338:BI338"/>
    <mergeCell ref="BJ338:BQ338"/>
    <mergeCell ref="C339:W339"/>
    <mergeCell ref="X339:AL339"/>
    <mergeCell ref="AM339:AT339"/>
    <mergeCell ref="AU339:BI339"/>
    <mergeCell ref="BJ339:BQ339"/>
    <mergeCell ref="B340:W340"/>
    <mergeCell ref="X340:AL340"/>
    <mergeCell ref="AM340:AT340"/>
    <mergeCell ref="AU340:BI340"/>
    <mergeCell ref="BJ340:BQ340"/>
    <mergeCell ref="C341:W341"/>
    <mergeCell ref="X341:AL341"/>
    <mergeCell ref="AM341:AT341"/>
    <mergeCell ref="AU341:BI341"/>
    <mergeCell ref="BJ341:BQ341"/>
    <mergeCell ref="C342:W342"/>
    <mergeCell ref="X342:AL342"/>
    <mergeCell ref="AM342:AT342"/>
    <mergeCell ref="AU342:BI342"/>
    <mergeCell ref="BJ342:BQ342"/>
    <mergeCell ref="C343:W343"/>
    <mergeCell ref="X343:AL343"/>
    <mergeCell ref="AM343:AT343"/>
    <mergeCell ref="AU343:BI343"/>
    <mergeCell ref="BJ343:BQ343"/>
    <mergeCell ref="B344:W344"/>
    <mergeCell ref="X344:AL344"/>
    <mergeCell ref="AM344:AT344"/>
    <mergeCell ref="AU344:BI344"/>
    <mergeCell ref="BJ344:BQ344"/>
    <mergeCell ref="B345:W345"/>
    <mergeCell ref="X345:AL345"/>
    <mergeCell ref="AM345:AT345"/>
    <mergeCell ref="AU345:BI345"/>
    <mergeCell ref="BJ345:BQ345"/>
    <mergeCell ref="B346:W346"/>
    <mergeCell ref="X346:AL346"/>
    <mergeCell ref="AM346:AT346"/>
    <mergeCell ref="AU346:BI346"/>
    <mergeCell ref="BJ346:BQ346"/>
    <mergeCell ref="B347:W347"/>
    <mergeCell ref="X347:AL347"/>
    <mergeCell ref="AM347:AT347"/>
    <mergeCell ref="AU347:BI347"/>
    <mergeCell ref="BJ347:BQ347"/>
    <mergeCell ref="B348:W348"/>
    <mergeCell ref="X348:AL348"/>
    <mergeCell ref="AM348:AT348"/>
    <mergeCell ref="AU348:BI348"/>
    <mergeCell ref="BJ348:BQ348"/>
    <mergeCell ref="B349:W349"/>
    <mergeCell ref="X349:AL349"/>
    <mergeCell ref="AM349:AT349"/>
    <mergeCell ref="AU349:BI349"/>
    <mergeCell ref="BJ349:BQ349"/>
    <mergeCell ref="B350:W350"/>
    <mergeCell ref="X350:AL350"/>
    <mergeCell ref="AM350:AT350"/>
    <mergeCell ref="AU350:BI350"/>
    <mergeCell ref="BJ350:BQ350"/>
    <mergeCell ref="AS352:BA352"/>
    <mergeCell ref="AT353:BA353"/>
    <mergeCell ref="B354:W354"/>
    <mergeCell ref="X354:AL354"/>
    <mergeCell ref="AM354:BA354"/>
    <mergeCell ref="B355:W355"/>
    <mergeCell ref="X355:AL355"/>
    <mergeCell ref="AM355:BA355"/>
    <mergeCell ref="B356:W356"/>
    <mergeCell ref="X356:AL356"/>
    <mergeCell ref="AM356:BA356"/>
    <mergeCell ref="B357:W357"/>
    <mergeCell ref="X357:AL357"/>
    <mergeCell ref="AM357:BA357"/>
    <mergeCell ref="B358:W358"/>
    <mergeCell ref="X358:AL358"/>
    <mergeCell ref="AM358:BA358"/>
    <mergeCell ref="B359:W359"/>
    <mergeCell ref="X359:AL359"/>
    <mergeCell ref="AM359:BA359"/>
    <mergeCell ref="B360:W360"/>
    <mergeCell ref="X360:AL360"/>
    <mergeCell ref="AM360:BA360"/>
    <mergeCell ref="B364:X364"/>
    <mergeCell ref="Y364:AM364"/>
    <mergeCell ref="AN364:BB364"/>
    <mergeCell ref="BC364:BQ364"/>
    <mergeCell ref="B365:N366"/>
    <mergeCell ref="O365:X365"/>
    <mergeCell ref="Y365:AM365"/>
    <mergeCell ref="AN365:BB365"/>
    <mergeCell ref="BC365:BQ365"/>
    <mergeCell ref="O366:X366"/>
    <mergeCell ref="Y366:AM366"/>
    <mergeCell ref="AN366:BB366"/>
    <mergeCell ref="BC366:BQ366"/>
    <mergeCell ref="B367:N368"/>
    <mergeCell ref="O367:X367"/>
    <mergeCell ref="Y367:AM367"/>
    <mergeCell ref="AN367:BB367"/>
    <mergeCell ref="BC367:BQ367"/>
    <mergeCell ref="O368:X368"/>
    <mergeCell ref="Y368:AM368"/>
    <mergeCell ref="AN368:BB368"/>
    <mergeCell ref="BC368:BQ368"/>
    <mergeCell ref="B373:X373"/>
    <mergeCell ref="Y373:AM373"/>
    <mergeCell ref="AN373:BB373"/>
    <mergeCell ref="BC373:BQ373"/>
    <mergeCell ref="B374:N375"/>
    <mergeCell ref="O374:X374"/>
    <mergeCell ref="Y374:AM374"/>
    <mergeCell ref="AN374:BB374"/>
    <mergeCell ref="BC374:BQ374"/>
    <mergeCell ref="O375:X375"/>
    <mergeCell ref="Y375:AM375"/>
    <mergeCell ref="AN375:BB375"/>
    <mergeCell ref="BC375:BQ375"/>
    <mergeCell ref="B381:X382"/>
    <mergeCell ref="Y381:AJ382"/>
    <mergeCell ref="AK381:BQ381"/>
    <mergeCell ref="AK382:AU382"/>
    <mergeCell ref="AV382:BF382"/>
    <mergeCell ref="BG382:BQ382"/>
    <mergeCell ref="B383:X383"/>
    <mergeCell ref="Y383:AJ383"/>
    <mergeCell ref="AK383:AU383"/>
    <mergeCell ref="AV383:BF383"/>
    <mergeCell ref="BG383:BQ383"/>
    <mergeCell ref="B384:X384"/>
    <mergeCell ref="Y384:AJ384"/>
    <mergeCell ref="AK384:AU384"/>
    <mergeCell ref="AV384:BF384"/>
    <mergeCell ref="BG384:BQ384"/>
    <mergeCell ref="Y385:AJ385"/>
    <mergeCell ref="AK385:AU385"/>
    <mergeCell ref="AV385:BF385"/>
    <mergeCell ref="BG385:BQ385"/>
    <mergeCell ref="Y386:AJ386"/>
    <mergeCell ref="AK386:AU386"/>
    <mergeCell ref="AV386:BF386"/>
    <mergeCell ref="BG386:BQ386"/>
    <mergeCell ref="Y387:AJ387"/>
    <mergeCell ref="AK387:AU387"/>
    <mergeCell ref="AV387:BF387"/>
    <mergeCell ref="BG387:BQ387"/>
    <mergeCell ref="B388:X388"/>
    <mergeCell ref="Y388:AJ388"/>
    <mergeCell ref="AK388:AU388"/>
    <mergeCell ref="AV388:BF388"/>
    <mergeCell ref="BG388:BQ388"/>
    <mergeCell ref="Y389:AJ389"/>
    <mergeCell ref="AK389:AU389"/>
    <mergeCell ref="AV389:BF389"/>
    <mergeCell ref="BG389:BQ389"/>
    <mergeCell ref="Y390:AJ390"/>
    <mergeCell ref="AK390:AU390"/>
    <mergeCell ref="AV390:BF390"/>
    <mergeCell ref="BG390:BQ390"/>
    <mergeCell ref="Y391:AJ391"/>
    <mergeCell ref="AK391:AU391"/>
    <mergeCell ref="AV391:BF391"/>
    <mergeCell ref="BG391:BQ391"/>
    <mergeCell ref="Y392:AJ392"/>
    <mergeCell ref="AK392:AU392"/>
    <mergeCell ref="AV392:BF392"/>
    <mergeCell ref="BG392:BQ392"/>
    <mergeCell ref="Y393:AJ393"/>
    <mergeCell ref="AK393:AU393"/>
    <mergeCell ref="AV393:BF393"/>
    <mergeCell ref="BG393:BQ393"/>
    <mergeCell ref="Y394:AJ394"/>
    <mergeCell ref="AK394:AU394"/>
    <mergeCell ref="AV394:BF394"/>
    <mergeCell ref="BG394:BQ394"/>
    <mergeCell ref="Y395:AJ395"/>
    <mergeCell ref="AK395:AU395"/>
    <mergeCell ref="AV395:BF395"/>
    <mergeCell ref="BG395:BQ395"/>
    <mergeCell ref="Y396:AJ396"/>
    <mergeCell ref="AK396:AU396"/>
    <mergeCell ref="AV396:BF396"/>
    <mergeCell ref="BG396:BQ396"/>
    <mergeCell ref="Y397:AJ397"/>
    <mergeCell ref="AK397:AU397"/>
    <mergeCell ref="AV397:BF397"/>
    <mergeCell ref="BG397:BQ397"/>
    <mergeCell ref="B405:F407"/>
    <mergeCell ref="G405:AA405"/>
    <mergeCell ref="AB405:AV405"/>
    <mergeCell ref="AW405:BQ405"/>
    <mergeCell ref="G406:M407"/>
    <mergeCell ref="N406:T407"/>
    <mergeCell ref="U406:AA407"/>
    <mergeCell ref="AB406:AH407"/>
    <mergeCell ref="AI406:AO407"/>
    <mergeCell ref="AP406:AV407"/>
    <mergeCell ref="AW406:BC407"/>
    <mergeCell ref="BD406:BJ407"/>
    <mergeCell ref="BK406:BQ407"/>
    <mergeCell ref="B408:F408"/>
    <mergeCell ref="G408:M408"/>
    <mergeCell ref="N408:T408"/>
    <mergeCell ref="U408:AA408"/>
    <mergeCell ref="AB408:AH408"/>
    <mergeCell ref="AI408:AO408"/>
    <mergeCell ref="AP408:AV408"/>
    <mergeCell ref="AW408:BC408"/>
    <mergeCell ref="BD408:BJ408"/>
    <mergeCell ref="BK408:BQ408"/>
    <mergeCell ref="B409:F409"/>
    <mergeCell ref="G409:M409"/>
    <mergeCell ref="N409:T409"/>
    <mergeCell ref="U409:AA409"/>
    <mergeCell ref="AB409:AH409"/>
    <mergeCell ref="AI409:AO409"/>
    <mergeCell ref="AP409:AV409"/>
    <mergeCell ref="AW409:BC409"/>
    <mergeCell ref="BD409:BJ409"/>
    <mergeCell ref="BK409:BQ409"/>
    <mergeCell ref="B410:F410"/>
    <mergeCell ref="G410:M410"/>
    <mergeCell ref="N410:T410"/>
    <mergeCell ref="U410:AA410"/>
    <mergeCell ref="AB410:AH410"/>
    <mergeCell ref="AI410:AO410"/>
    <mergeCell ref="AP410:AV410"/>
    <mergeCell ref="AW410:BC410"/>
    <mergeCell ref="BD410:BJ410"/>
    <mergeCell ref="BK410:BQ410"/>
    <mergeCell ref="B411:F411"/>
    <mergeCell ref="G411:M411"/>
    <mergeCell ref="N411:T411"/>
    <mergeCell ref="U411:AA411"/>
    <mergeCell ref="AB411:AH411"/>
    <mergeCell ref="AI411:AO411"/>
    <mergeCell ref="AP411:AV411"/>
    <mergeCell ref="AW411:BC411"/>
    <mergeCell ref="BD411:BJ411"/>
    <mergeCell ref="BK411:BQ411"/>
    <mergeCell ref="B412:F412"/>
    <mergeCell ref="G412:M412"/>
    <mergeCell ref="N412:T412"/>
    <mergeCell ref="U412:AA412"/>
    <mergeCell ref="AB412:AH412"/>
    <mergeCell ref="AI412:AO412"/>
    <mergeCell ref="AP412:AV412"/>
    <mergeCell ref="AW412:BC412"/>
    <mergeCell ref="BD412:BJ412"/>
    <mergeCell ref="BK412:BQ412"/>
    <mergeCell ref="B418:T418"/>
    <mergeCell ref="U418:AG418"/>
    <mergeCell ref="AL418:BD418"/>
    <mergeCell ref="BE418:BQ418"/>
    <mergeCell ref="B419:T419"/>
    <mergeCell ref="U419:AG419"/>
    <mergeCell ref="AL419:BD419"/>
    <mergeCell ref="BE419:BQ419"/>
    <mergeCell ref="U420:AG420"/>
    <mergeCell ref="AL420:BD420"/>
    <mergeCell ref="BE420:BQ420"/>
    <mergeCell ref="U421:AG421"/>
    <mergeCell ref="AL421:BD421"/>
    <mergeCell ref="BE421:BQ421"/>
    <mergeCell ref="U422:AG422"/>
    <mergeCell ref="AL422:BD422"/>
    <mergeCell ref="BE422:BQ422"/>
    <mergeCell ref="U423:AG423"/>
    <mergeCell ref="AL423:BD423"/>
    <mergeCell ref="BE423:BQ423"/>
    <mergeCell ref="U424:AG424"/>
    <mergeCell ref="AL424:BD424"/>
    <mergeCell ref="BE424:BQ424"/>
    <mergeCell ref="U425:AG425"/>
    <mergeCell ref="AL425:BD425"/>
    <mergeCell ref="BE425:BQ425"/>
    <mergeCell ref="U426:AG426"/>
    <mergeCell ref="AL426:BD426"/>
    <mergeCell ref="BE426:BQ426"/>
    <mergeCell ref="U427:AG427"/>
    <mergeCell ref="AL427:BD427"/>
    <mergeCell ref="BE427:BQ427"/>
    <mergeCell ref="B428:T428"/>
    <mergeCell ref="U428:AG428"/>
    <mergeCell ref="AL428:BD428"/>
    <mergeCell ref="BE428:BQ428"/>
    <mergeCell ref="U429:AG429"/>
    <mergeCell ref="AL429:BD429"/>
    <mergeCell ref="BE429:BQ429"/>
    <mergeCell ref="U430:AG430"/>
    <mergeCell ref="AL430:BD430"/>
    <mergeCell ref="BE430:BQ430"/>
    <mergeCell ref="B431:T431"/>
    <mergeCell ref="U431:AG431"/>
    <mergeCell ref="U432:AG432"/>
    <mergeCell ref="B433:T433"/>
    <mergeCell ref="U433:AG433"/>
    <mergeCell ref="U434:AG434"/>
    <mergeCell ref="U435:AG435"/>
    <mergeCell ref="B441:R442"/>
    <mergeCell ref="S441:AI441"/>
    <mergeCell ref="AJ441:AZ441"/>
    <mergeCell ref="BA441:BQ441"/>
    <mergeCell ref="S442:Y442"/>
    <mergeCell ref="Z442:AI442"/>
    <mergeCell ref="AJ442:AP442"/>
    <mergeCell ref="AQ442:AZ442"/>
    <mergeCell ref="BA442:BG442"/>
    <mergeCell ref="BH442:BQ442"/>
    <mergeCell ref="B443:R443"/>
    <mergeCell ref="S443:Y443"/>
    <mergeCell ref="Z443:AI443"/>
    <mergeCell ref="AJ443:AP443"/>
    <mergeCell ref="AQ443:AZ443"/>
    <mergeCell ref="BA443:BG443"/>
    <mergeCell ref="BH443:BQ443"/>
    <mergeCell ref="B444:R444"/>
    <mergeCell ref="S444:Y444"/>
    <mergeCell ref="Z444:AI444"/>
    <mergeCell ref="AJ444:AP444"/>
    <mergeCell ref="AQ444:AZ444"/>
    <mergeCell ref="BA444:BG444"/>
    <mergeCell ref="BH444:BQ444"/>
    <mergeCell ref="B445:R445"/>
    <mergeCell ref="S445:Y445"/>
    <mergeCell ref="Z445:AI445"/>
    <mergeCell ref="AJ445:AP445"/>
    <mergeCell ref="AQ445:AZ445"/>
    <mergeCell ref="BA445:BG445"/>
    <mergeCell ref="BH445:BQ445"/>
    <mergeCell ref="B446:R446"/>
    <mergeCell ref="S446:Y446"/>
    <mergeCell ref="Z446:AI446"/>
    <mergeCell ref="AJ446:AP446"/>
    <mergeCell ref="AQ446:AZ446"/>
    <mergeCell ref="BA446:BG446"/>
    <mergeCell ref="BH446:BQ446"/>
    <mergeCell ref="B447:R447"/>
    <mergeCell ref="S447:Y447"/>
    <mergeCell ref="Z447:AI447"/>
    <mergeCell ref="AJ447:AP447"/>
    <mergeCell ref="AQ447:AZ447"/>
    <mergeCell ref="BA447:BG447"/>
    <mergeCell ref="BH447:BQ447"/>
    <mergeCell ref="B448:R448"/>
    <mergeCell ref="S448:Y448"/>
    <mergeCell ref="Z448:AI448"/>
    <mergeCell ref="AJ448:AP448"/>
    <mergeCell ref="AQ448:AZ448"/>
    <mergeCell ref="BA448:BG448"/>
    <mergeCell ref="BH448:BQ448"/>
    <mergeCell ref="B449:R449"/>
    <mergeCell ref="S449:Y449"/>
    <mergeCell ref="Z449:AI449"/>
    <mergeCell ref="AJ449:AP449"/>
    <mergeCell ref="AQ449:AZ449"/>
    <mergeCell ref="BA449:BG449"/>
    <mergeCell ref="BH449:BQ449"/>
    <mergeCell ref="B450:R450"/>
    <mergeCell ref="S450:Y450"/>
    <mergeCell ref="Z450:AI450"/>
    <mergeCell ref="AJ450:AP450"/>
    <mergeCell ref="AQ450:AZ450"/>
    <mergeCell ref="BA450:BG450"/>
    <mergeCell ref="BH450:BQ450"/>
    <mergeCell ref="B451:R451"/>
    <mergeCell ref="S451:Y451"/>
    <mergeCell ref="Z451:AI451"/>
    <mergeCell ref="AJ451:AP451"/>
    <mergeCell ref="AQ451:AZ451"/>
    <mergeCell ref="BA451:BG451"/>
    <mergeCell ref="BH451:BQ451"/>
    <mergeCell ref="B452:R452"/>
    <mergeCell ref="S452:Y452"/>
    <mergeCell ref="Z452:AI452"/>
    <mergeCell ref="AJ452:AP452"/>
    <mergeCell ref="AQ452:AZ452"/>
    <mergeCell ref="BA452:BG452"/>
    <mergeCell ref="BH452:BQ452"/>
    <mergeCell ref="B453:R453"/>
    <mergeCell ref="S453:Y453"/>
    <mergeCell ref="Z453:AI453"/>
    <mergeCell ref="AJ453:AP453"/>
    <mergeCell ref="AQ453:AZ453"/>
    <mergeCell ref="BA453:BG453"/>
    <mergeCell ref="BH453:BQ453"/>
    <mergeCell ref="B454:R454"/>
    <mergeCell ref="S454:Y454"/>
    <mergeCell ref="Z454:AI454"/>
    <mergeCell ref="AJ454:AP454"/>
    <mergeCell ref="AQ454:AZ454"/>
    <mergeCell ref="BA454:BG454"/>
    <mergeCell ref="BH454:BQ454"/>
    <mergeCell ref="B455:R455"/>
    <mergeCell ref="S455:Y455"/>
    <mergeCell ref="Z455:AI455"/>
    <mergeCell ref="AJ455:AP455"/>
    <mergeCell ref="AQ455:AZ455"/>
    <mergeCell ref="BA455:BG455"/>
    <mergeCell ref="BH455:BQ455"/>
    <mergeCell ref="B456:R456"/>
    <mergeCell ref="S456:Y456"/>
    <mergeCell ref="Z456:AI456"/>
    <mergeCell ref="AJ456:AP456"/>
    <mergeCell ref="AQ456:AZ456"/>
    <mergeCell ref="BA456:BG456"/>
    <mergeCell ref="BH456:BQ456"/>
    <mergeCell ref="B457:R457"/>
    <mergeCell ref="S457:Y457"/>
    <mergeCell ref="Z457:AI457"/>
    <mergeCell ref="AJ457:AP457"/>
    <mergeCell ref="AQ457:AZ457"/>
    <mergeCell ref="BA457:BG457"/>
    <mergeCell ref="BH457:BQ457"/>
    <mergeCell ref="B458:R458"/>
    <mergeCell ref="S458:Y458"/>
    <mergeCell ref="Z458:AI458"/>
    <mergeCell ref="AJ458:AP458"/>
    <mergeCell ref="AQ458:AZ458"/>
    <mergeCell ref="BA458:BG458"/>
    <mergeCell ref="BH458:BQ458"/>
    <mergeCell ref="B459:R459"/>
    <mergeCell ref="S459:Y459"/>
    <mergeCell ref="Z459:AI459"/>
    <mergeCell ref="AJ459:AP459"/>
    <mergeCell ref="AQ459:AZ459"/>
    <mergeCell ref="BA459:BG459"/>
    <mergeCell ref="BH459:BQ459"/>
    <mergeCell ref="B460:R460"/>
    <mergeCell ref="S460:Y460"/>
    <mergeCell ref="Z460:AI460"/>
    <mergeCell ref="AJ460:AP460"/>
    <mergeCell ref="AQ460:AZ460"/>
    <mergeCell ref="BA460:BG460"/>
    <mergeCell ref="BH460:BQ460"/>
    <mergeCell ref="B465:R466"/>
    <mergeCell ref="S465:AI465"/>
    <mergeCell ref="AJ465:AZ465"/>
    <mergeCell ref="BA465:BQ465"/>
    <mergeCell ref="S466:Y466"/>
    <mergeCell ref="Z466:AI466"/>
    <mergeCell ref="AJ466:AP466"/>
    <mergeCell ref="AQ466:AZ466"/>
    <mergeCell ref="BA466:BG466"/>
    <mergeCell ref="BH466:BQ466"/>
    <mergeCell ref="B467:R467"/>
    <mergeCell ref="S467:Y467"/>
    <mergeCell ref="Z467:AI467"/>
    <mergeCell ref="AJ467:AP467"/>
    <mergeCell ref="AQ467:AZ467"/>
    <mergeCell ref="BA467:BG467"/>
    <mergeCell ref="BH467:BQ467"/>
    <mergeCell ref="B468:R468"/>
    <mergeCell ref="S468:Y468"/>
    <mergeCell ref="Z468:AI468"/>
    <mergeCell ref="AJ468:AP468"/>
    <mergeCell ref="AQ468:AZ468"/>
    <mergeCell ref="BA468:BG468"/>
    <mergeCell ref="BH468:BQ468"/>
    <mergeCell ref="B469:R469"/>
    <mergeCell ref="S469:Y469"/>
    <mergeCell ref="Z469:AI469"/>
    <mergeCell ref="AJ469:AP469"/>
    <mergeCell ref="AQ469:AZ469"/>
    <mergeCell ref="BA469:BG469"/>
    <mergeCell ref="BH469:BQ469"/>
    <mergeCell ref="B470:R470"/>
    <mergeCell ref="S470:Y470"/>
    <mergeCell ref="Z470:AI470"/>
    <mergeCell ref="AJ470:AP470"/>
    <mergeCell ref="AQ470:AZ470"/>
    <mergeCell ref="BA470:BG470"/>
    <mergeCell ref="BH470:BQ470"/>
    <mergeCell ref="B471:R471"/>
    <mergeCell ref="S471:Y471"/>
    <mergeCell ref="Z471:AI471"/>
    <mergeCell ref="AJ471:AP471"/>
    <mergeCell ref="AQ471:AZ471"/>
    <mergeCell ref="BA471:BG471"/>
    <mergeCell ref="BH471:BQ471"/>
    <mergeCell ref="B472:R472"/>
    <mergeCell ref="S472:Y472"/>
    <mergeCell ref="Z472:AI472"/>
    <mergeCell ref="AJ472:AP472"/>
    <mergeCell ref="AQ472:AZ472"/>
    <mergeCell ref="BA472:BG472"/>
    <mergeCell ref="BH472:BQ472"/>
    <mergeCell ref="B473:R473"/>
    <mergeCell ref="S473:Y473"/>
    <mergeCell ref="Z473:AI473"/>
    <mergeCell ref="AJ473:AP473"/>
    <mergeCell ref="AQ473:AZ473"/>
    <mergeCell ref="BA473:BG473"/>
    <mergeCell ref="BH473:BQ473"/>
    <mergeCell ref="B479:I481"/>
    <mergeCell ref="J479:BQ479"/>
    <mergeCell ref="J480:S481"/>
    <mergeCell ref="T480:AC481"/>
    <mergeCell ref="AD480:AM481"/>
    <mergeCell ref="AN480:BQ480"/>
    <mergeCell ref="AN481:AW481"/>
    <mergeCell ref="AX481:BG481"/>
    <mergeCell ref="BH481:BQ481"/>
    <mergeCell ref="B482:I482"/>
    <mergeCell ref="J482:S482"/>
    <mergeCell ref="T482:AC482"/>
    <mergeCell ref="AD482:AM482"/>
    <mergeCell ref="AN482:AW482"/>
    <mergeCell ref="AX482:BG482"/>
    <mergeCell ref="BH482:BQ482"/>
    <mergeCell ref="B483:I483"/>
    <mergeCell ref="J483:S483"/>
    <mergeCell ref="T483:AC483"/>
    <mergeCell ref="AD483:AM483"/>
    <mergeCell ref="AN483:AW483"/>
    <mergeCell ref="AX483:BG483"/>
    <mergeCell ref="BH483:BQ483"/>
    <mergeCell ref="B484:I484"/>
    <mergeCell ref="J484:S484"/>
    <mergeCell ref="T484:AC484"/>
    <mergeCell ref="AD484:AM484"/>
    <mergeCell ref="AN484:AW484"/>
    <mergeCell ref="AX484:BG484"/>
    <mergeCell ref="BH484:BQ484"/>
    <mergeCell ref="B485:I485"/>
    <mergeCell ref="J485:S485"/>
    <mergeCell ref="T485:AC485"/>
    <mergeCell ref="AD485:AM485"/>
    <mergeCell ref="AN485:AW485"/>
    <mergeCell ref="AX485:BG485"/>
    <mergeCell ref="BH485:BQ485"/>
    <mergeCell ref="B486:I486"/>
    <mergeCell ref="J486:S486"/>
    <mergeCell ref="T486:AC486"/>
    <mergeCell ref="AD486:AM486"/>
    <mergeCell ref="AN486:AW486"/>
    <mergeCell ref="AX486:BG486"/>
    <mergeCell ref="BH486:BQ486"/>
    <mergeCell ref="B491:K492"/>
    <mergeCell ref="L491:S492"/>
    <mergeCell ref="T491:X492"/>
    <mergeCell ref="Y491:AC492"/>
    <mergeCell ref="AD491:AH492"/>
    <mergeCell ref="AI491:AM492"/>
    <mergeCell ref="AN491:AR492"/>
    <mergeCell ref="AS491:AW492"/>
    <mergeCell ref="AX491:BB492"/>
    <mergeCell ref="BC491:BG492"/>
    <mergeCell ref="BH491:BL492"/>
    <mergeCell ref="BM491:BQ492"/>
    <mergeCell ref="B493:K493"/>
    <mergeCell ref="L493:S493"/>
    <mergeCell ref="T493:X493"/>
    <mergeCell ref="Y493:AC493"/>
    <mergeCell ref="AD493:AH493"/>
    <mergeCell ref="AI493:AM493"/>
    <mergeCell ref="AN493:AR493"/>
    <mergeCell ref="AS493:AW493"/>
    <mergeCell ref="AX493:BB493"/>
    <mergeCell ref="BC493:BG493"/>
    <mergeCell ref="BH493:BL493"/>
    <mergeCell ref="BM493:BQ493"/>
    <mergeCell ref="B494:K494"/>
    <mergeCell ref="L494:S494"/>
    <mergeCell ref="T494:X494"/>
    <mergeCell ref="Y494:AC494"/>
    <mergeCell ref="AD494:AH494"/>
    <mergeCell ref="AI494:AM494"/>
    <mergeCell ref="AN494:AR494"/>
    <mergeCell ref="AS494:AW494"/>
    <mergeCell ref="AX494:BB494"/>
    <mergeCell ref="BC494:BG494"/>
    <mergeCell ref="BH494:BL494"/>
    <mergeCell ref="BM494:BQ494"/>
    <mergeCell ref="B495:K495"/>
    <mergeCell ref="L495:S495"/>
    <mergeCell ref="T495:X495"/>
    <mergeCell ref="Y495:AC495"/>
    <mergeCell ref="AD495:AH495"/>
    <mergeCell ref="AI495:AM495"/>
    <mergeCell ref="AN495:AR495"/>
    <mergeCell ref="AS495:AW495"/>
    <mergeCell ref="AX495:BG495"/>
    <mergeCell ref="BH495:BL495"/>
    <mergeCell ref="BM495:BQ495"/>
    <mergeCell ref="B496:K496"/>
    <mergeCell ref="L496:S496"/>
    <mergeCell ref="T496:X496"/>
    <mergeCell ref="Y496:AC496"/>
    <mergeCell ref="AD496:AH496"/>
    <mergeCell ref="AI496:AM496"/>
    <mergeCell ref="AN496:AR496"/>
    <mergeCell ref="AS496:AW496"/>
    <mergeCell ref="AX496:BG496"/>
    <mergeCell ref="BH496:BL496"/>
    <mergeCell ref="BM496:BQ496"/>
    <mergeCell ref="B501:N501"/>
    <mergeCell ref="O501:AB501"/>
    <mergeCell ref="AC501:AP501"/>
    <mergeCell ref="AQ501:BD501"/>
    <mergeCell ref="BE501:BQ501"/>
    <mergeCell ref="B502:N502"/>
    <mergeCell ref="O502:AB502"/>
    <mergeCell ref="AC502:AP502"/>
    <mergeCell ref="AQ502:BD502"/>
    <mergeCell ref="BE502:BQ502"/>
    <mergeCell ref="B503:N503"/>
    <mergeCell ref="O503:AB503"/>
    <mergeCell ref="AC503:AP503"/>
    <mergeCell ref="AQ503:BD503"/>
    <mergeCell ref="BE503:BQ503"/>
    <mergeCell ref="B504:N504"/>
    <mergeCell ref="O504:AB504"/>
    <mergeCell ref="AC504:AP504"/>
    <mergeCell ref="AQ504:BD504"/>
    <mergeCell ref="BE504:BQ504"/>
    <mergeCell ref="B505:N505"/>
    <mergeCell ref="O505:AB505"/>
    <mergeCell ref="AC505:AP505"/>
    <mergeCell ref="AQ505:BD505"/>
    <mergeCell ref="BE505:BQ505"/>
    <mergeCell ref="B506:N506"/>
    <mergeCell ref="O506:AB506"/>
    <mergeCell ref="AC506:AP506"/>
    <mergeCell ref="AQ506:BD506"/>
    <mergeCell ref="BE506:BQ506"/>
    <mergeCell ref="B511:I512"/>
    <mergeCell ref="J511:U511"/>
    <mergeCell ref="V511:AG511"/>
    <mergeCell ref="AH511:AS511"/>
    <mergeCell ref="AT511:BE511"/>
    <mergeCell ref="BF511:BQ511"/>
    <mergeCell ref="J512:P512"/>
    <mergeCell ref="Q512:U512"/>
    <mergeCell ref="V512:AB512"/>
    <mergeCell ref="AC512:AG512"/>
    <mergeCell ref="AH512:AN512"/>
    <mergeCell ref="AO512:AS512"/>
    <mergeCell ref="AT512:AZ512"/>
    <mergeCell ref="BA512:BE512"/>
    <mergeCell ref="BF512:BL512"/>
    <mergeCell ref="BM512:BQ512"/>
    <mergeCell ref="B513:I513"/>
    <mergeCell ref="J513:P513"/>
    <mergeCell ref="Q513:U513"/>
    <mergeCell ref="V513:AB513"/>
    <mergeCell ref="AC513:AG513"/>
    <mergeCell ref="AH513:AN513"/>
    <mergeCell ref="AO513:AS513"/>
    <mergeCell ref="AT513:AZ513"/>
    <mergeCell ref="BA513:BE513"/>
    <mergeCell ref="BF513:BL513"/>
    <mergeCell ref="BM513:BQ513"/>
    <mergeCell ref="B518:I520"/>
    <mergeCell ref="J518:T518"/>
    <mergeCell ref="U518:AD518"/>
    <mergeCell ref="AE518:AM518"/>
    <mergeCell ref="AN518:AX518"/>
    <mergeCell ref="AY518:BG518"/>
    <mergeCell ref="BH518:BQ518"/>
    <mergeCell ref="J519:N520"/>
    <mergeCell ref="O519:T520"/>
    <mergeCell ref="U519:X520"/>
    <mergeCell ref="Y519:AD520"/>
    <mergeCell ref="AE519:AH520"/>
    <mergeCell ref="AI519:AM520"/>
    <mergeCell ref="AN519:AR520"/>
    <mergeCell ref="AS519:AX520"/>
    <mergeCell ref="AY519:BB520"/>
    <mergeCell ref="BC519:BG520"/>
    <mergeCell ref="BH519:BL520"/>
    <mergeCell ref="BM519:BQ520"/>
    <mergeCell ref="B521:I521"/>
    <mergeCell ref="J521:N521"/>
    <mergeCell ref="O521:T521"/>
    <mergeCell ref="U521:X521"/>
    <mergeCell ref="Y521:AD521"/>
    <mergeCell ref="AE521:AH521"/>
    <mergeCell ref="AI521:AM521"/>
    <mergeCell ref="AN521:AR521"/>
    <mergeCell ref="AS521:AX521"/>
    <mergeCell ref="AY521:BB521"/>
    <mergeCell ref="BC521:BG521"/>
    <mergeCell ref="BH521:BL521"/>
    <mergeCell ref="BM521:BQ521"/>
    <mergeCell ref="B522:I522"/>
    <mergeCell ref="J522:N522"/>
    <mergeCell ref="O522:T522"/>
    <mergeCell ref="U522:X522"/>
    <mergeCell ref="Y522:AD522"/>
    <mergeCell ref="AE522:AH522"/>
    <mergeCell ref="AI522:AM522"/>
    <mergeCell ref="AN522:AR522"/>
    <mergeCell ref="AS522:AX522"/>
    <mergeCell ref="AY522:BB522"/>
    <mergeCell ref="BC522:BG522"/>
    <mergeCell ref="BH522:BL522"/>
    <mergeCell ref="BM522:BQ522"/>
    <mergeCell ref="B523:I523"/>
    <mergeCell ref="J523:N523"/>
    <mergeCell ref="O523:T523"/>
    <mergeCell ref="U523:X523"/>
    <mergeCell ref="Y523:AD523"/>
    <mergeCell ref="AE523:AH523"/>
    <mergeCell ref="AI523:AM523"/>
    <mergeCell ref="AN523:AR523"/>
    <mergeCell ref="AS523:AX523"/>
    <mergeCell ref="AY523:BB523"/>
    <mergeCell ref="BC523:BG523"/>
    <mergeCell ref="BH523:BL523"/>
    <mergeCell ref="BM523:BQ523"/>
    <mergeCell ref="B524:I524"/>
    <mergeCell ref="J524:N524"/>
    <mergeCell ref="O524:T524"/>
    <mergeCell ref="U524:X524"/>
    <mergeCell ref="Y524:AD524"/>
    <mergeCell ref="AE524:AH524"/>
    <mergeCell ref="AI524:AM524"/>
    <mergeCell ref="AN524:AR524"/>
    <mergeCell ref="AS524:AX524"/>
    <mergeCell ref="AY524:BB524"/>
    <mergeCell ref="BC524:BG524"/>
    <mergeCell ref="BH524:BL524"/>
    <mergeCell ref="BM524:BQ524"/>
    <mergeCell ref="B525:I525"/>
    <mergeCell ref="J525:N525"/>
    <mergeCell ref="O525:T525"/>
    <mergeCell ref="U525:X525"/>
    <mergeCell ref="Y525:AD525"/>
    <mergeCell ref="AE525:AH525"/>
    <mergeCell ref="AI525:AM525"/>
    <mergeCell ref="AN525:AR525"/>
    <mergeCell ref="AS525:AX525"/>
    <mergeCell ref="AY525:BB525"/>
    <mergeCell ref="BC525:BG525"/>
    <mergeCell ref="BH525:BL525"/>
    <mergeCell ref="BM525:BQ525"/>
    <mergeCell ref="B526:I526"/>
    <mergeCell ref="J526:N526"/>
    <mergeCell ref="O526:T526"/>
    <mergeCell ref="U526:X526"/>
    <mergeCell ref="Y526:AD526"/>
    <mergeCell ref="AE526:AH526"/>
    <mergeCell ref="AI526:AM526"/>
    <mergeCell ref="AN526:AR526"/>
    <mergeCell ref="AS526:AX526"/>
    <mergeCell ref="AY526:BB526"/>
    <mergeCell ref="BC526:BG526"/>
    <mergeCell ref="BH526:BL526"/>
    <mergeCell ref="BM526:BQ526"/>
    <mergeCell ref="B527:I527"/>
    <mergeCell ref="J527:N527"/>
    <mergeCell ref="O527:T527"/>
    <mergeCell ref="U527:X527"/>
    <mergeCell ref="Y527:AD527"/>
    <mergeCell ref="AE527:AH527"/>
    <mergeCell ref="AI527:AM527"/>
    <mergeCell ref="AN527:AR527"/>
    <mergeCell ref="AS527:AX527"/>
    <mergeCell ref="AY527:BB527"/>
    <mergeCell ref="BC527:BG527"/>
    <mergeCell ref="BH527:BL527"/>
    <mergeCell ref="BM527:BQ527"/>
    <mergeCell ref="B528:I528"/>
    <mergeCell ref="J528:N528"/>
    <mergeCell ref="O528:T528"/>
    <mergeCell ref="U528:X528"/>
    <mergeCell ref="Y528:AD528"/>
    <mergeCell ref="AE528:AH528"/>
    <mergeCell ref="AI528:AM528"/>
    <mergeCell ref="AN528:AR528"/>
    <mergeCell ref="AS528:AX528"/>
    <mergeCell ref="AY528:BB528"/>
    <mergeCell ref="BC528:BG528"/>
    <mergeCell ref="BH528:BL528"/>
    <mergeCell ref="BM528:BQ528"/>
    <mergeCell ref="B529:I529"/>
    <mergeCell ref="J529:N529"/>
    <mergeCell ref="O529:T529"/>
    <mergeCell ref="U529:X529"/>
    <mergeCell ref="Y529:AD529"/>
    <mergeCell ref="AE529:AH529"/>
    <mergeCell ref="AI529:AM529"/>
    <mergeCell ref="AN529:AR529"/>
    <mergeCell ref="AS529:AX529"/>
    <mergeCell ref="AY529:BB529"/>
    <mergeCell ref="BC529:BG529"/>
    <mergeCell ref="BH529:BL529"/>
    <mergeCell ref="BM529:BQ529"/>
    <mergeCell ref="B530:I530"/>
    <mergeCell ref="J530:N530"/>
    <mergeCell ref="O530:T530"/>
    <mergeCell ref="U530:X530"/>
    <mergeCell ref="Y530:AD530"/>
    <mergeCell ref="AE530:AH530"/>
    <mergeCell ref="AI530:AM530"/>
    <mergeCell ref="AN530:AR530"/>
    <mergeCell ref="AS530:AX530"/>
    <mergeCell ref="AY530:BB530"/>
    <mergeCell ref="BC530:BG530"/>
    <mergeCell ref="BH530:BL530"/>
    <mergeCell ref="BM530:BQ530"/>
    <mergeCell ref="B535:I537"/>
    <mergeCell ref="J535:Q535"/>
    <mergeCell ref="R535:Y535"/>
    <mergeCell ref="Z535:AG535"/>
    <mergeCell ref="AH535:AO535"/>
    <mergeCell ref="AP535:AW535"/>
    <mergeCell ref="AX535:BE535"/>
    <mergeCell ref="BF535:BM535"/>
    <mergeCell ref="J536:Q537"/>
    <mergeCell ref="R536:Y537"/>
    <mergeCell ref="Z536:AG537"/>
    <mergeCell ref="AH536:AO537"/>
    <mergeCell ref="AP536:AW537"/>
    <mergeCell ref="AX536:BE537"/>
    <mergeCell ref="BF536:BM537"/>
    <mergeCell ref="B538:I538"/>
    <mergeCell ref="J538:Q538"/>
    <mergeCell ref="R538:Y538"/>
    <mergeCell ref="Z538:AG538"/>
    <mergeCell ref="AH538:AO538"/>
    <mergeCell ref="AP538:AW538"/>
    <mergeCell ref="AX538:BE538"/>
    <mergeCell ref="BF538:BM538"/>
    <mergeCell ref="B539:I539"/>
    <mergeCell ref="J539:Q539"/>
    <mergeCell ref="R539:Y539"/>
    <mergeCell ref="Z539:AG539"/>
    <mergeCell ref="AH539:AO539"/>
    <mergeCell ref="AP539:AW539"/>
    <mergeCell ref="AX539:BE539"/>
    <mergeCell ref="BF539:BM539"/>
    <mergeCell ref="B540:I540"/>
    <mergeCell ref="J540:Q540"/>
    <mergeCell ref="R540:Y540"/>
    <mergeCell ref="Z540:AG540"/>
    <mergeCell ref="AH540:AO540"/>
    <mergeCell ref="AP540:AW540"/>
    <mergeCell ref="AX540:BE540"/>
    <mergeCell ref="BF540:BM540"/>
    <mergeCell ref="B541:I541"/>
    <mergeCell ref="J541:Q541"/>
    <mergeCell ref="R541:Y541"/>
    <mergeCell ref="Z541:AG541"/>
    <mergeCell ref="AH541:AO541"/>
    <mergeCell ref="AP541:AW541"/>
    <mergeCell ref="AX541:BE541"/>
    <mergeCell ref="BF541:BM541"/>
    <mergeCell ref="B542:I542"/>
    <mergeCell ref="J542:Q542"/>
    <mergeCell ref="R542:Y542"/>
    <mergeCell ref="Z542:AG542"/>
    <mergeCell ref="AH542:AO542"/>
    <mergeCell ref="AP542:AW542"/>
    <mergeCell ref="AX542:BE542"/>
    <mergeCell ref="BF542:BM542"/>
    <mergeCell ref="B543:I543"/>
    <mergeCell ref="J543:Q543"/>
    <mergeCell ref="R543:Y543"/>
    <mergeCell ref="Z543:AG543"/>
    <mergeCell ref="AH543:AO543"/>
    <mergeCell ref="AP543:AW543"/>
    <mergeCell ref="AX543:BE543"/>
    <mergeCell ref="BF543:BM543"/>
    <mergeCell ref="B544:I544"/>
    <mergeCell ref="J544:Q544"/>
    <mergeCell ref="R544:Y544"/>
    <mergeCell ref="Z544:AG544"/>
    <mergeCell ref="AH544:AO544"/>
    <mergeCell ref="AP544:AW544"/>
    <mergeCell ref="AX544:BE544"/>
    <mergeCell ref="BF544:BM544"/>
    <mergeCell ref="B545:I545"/>
    <mergeCell ref="J545:Q545"/>
    <mergeCell ref="R545:Y545"/>
    <mergeCell ref="Z545:AG545"/>
    <mergeCell ref="AH545:AO545"/>
    <mergeCell ref="AP545:AW545"/>
    <mergeCell ref="AX545:BE545"/>
    <mergeCell ref="BF545:BM545"/>
    <mergeCell ref="B546:I546"/>
    <mergeCell ref="J546:Q546"/>
    <mergeCell ref="R546:Y546"/>
    <mergeCell ref="Z546:AG546"/>
    <mergeCell ref="AH546:AO546"/>
    <mergeCell ref="AP546:AW546"/>
    <mergeCell ref="AX546:BE546"/>
    <mergeCell ref="BF546:BM546"/>
    <mergeCell ref="B547:I547"/>
    <mergeCell ref="J547:Q547"/>
    <mergeCell ref="R547:Y547"/>
    <mergeCell ref="Z547:AG547"/>
    <mergeCell ref="AH547:AO547"/>
    <mergeCell ref="AP547:AW547"/>
    <mergeCell ref="AX547:BE547"/>
    <mergeCell ref="BF547:BM547"/>
    <mergeCell ref="B552:I553"/>
    <mergeCell ref="J552:U552"/>
    <mergeCell ref="V552:AG552"/>
    <mergeCell ref="AH552:AS552"/>
    <mergeCell ref="AT552:BE552"/>
    <mergeCell ref="BF552:BQ552"/>
    <mergeCell ref="J553:O553"/>
    <mergeCell ref="P553:U553"/>
    <mergeCell ref="V553:AA553"/>
    <mergeCell ref="AB553:AG553"/>
    <mergeCell ref="AH553:AM553"/>
    <mergeCell ref="AN553:AS553"/>
    <mergeCell ref="AT553:AY553"/>
    <mergeCell ref="AZ553:BE553"/>
    <mergeCell ref="BF553:BK553"/>
    <mergeCell ref="BL553:BQ553"/>
    <mergeCell ref="B554:I554"/>
    <mergeCell ref="J554:O554"/>
    <mergeCell ref="P554:U554"/>
    <mergeCell ref="V554:AA554"/>
    <mergeCell ref="AB554:AG554"/>
    <mergeCell ref="AH554:AM554"/>
    <mergeCell ref="AN554:AS554"/>
    <mergeCell ref="AT554:AY554"/>
    <mergeCell ref="AZ554:BE554"/>
    <mergeCell ref="BF554:BK554"/>
    <mergeCell ref="BL554:BQ554"/>
    <mergeCell ref="B555:I555"/>
    <mergeCell ref="J555:O555"/>
    <mergeCell ref="P555:U555"/>
    <mergeCell ref="V555:AA555"/>
    <mergeCell ref="AB555:AG555"/>
    <mergeCell ref="AH555:AM555"/>
    <mergeCell ref="AN555:AS555"/>
    <mergeCell ref="AT555:AY555"/>
    <mergeCell ref="AZ555:BE555"/>
    <mergeCell ref="BF555:BK555"/>
    <mergeCell ref="BL555:BQ555"/>
    <mergeCell ref="B556:I556"/>
    <mergeCell ref="J556:O556"/>
    <mergeCell ref="P556:U556"/>
    <mergeCell ref="V556:AA556"/>
    <mergeCell ref="AB556:AG556"/>
    <mergeCell ref="AH556:AM556"/>
    <mergeCell ref="AN556:AS556"/>
    <mergeCell ref="AT556:AY556"/>
    <mergeCell ref="AZ556:BE556"/>
    <mergeCell ref="BF556:BK556"/>
    <mergeCell ref="BL556:BQ556"/>
    <mergeCell ref="B557:I557"/>
    <mergeCell ref="J557:O557"/>
    <mergeCell ref="P557:U557"/>
    <mergeCell ref="V557:AA557"/>
    <mergeCell ref="AB557:AG557"/>
    <mergeCell ref="AH557:AM557"/>
    <mergeCell ref="AN557:AS557"/>
    <mergeCell ref="AT557:AY557"/>
    <mergeCell ref="AZ557:BE557"/>
    <mergeCell ref="BF557:BK557"/>
    <mergeCell ref="BL557:BQ557"/>
    <mergeCell ref="B558:I558"/>
    <mergeCell ref="J558:O558"/>
    <mergeCell ref="P558:U558"/>
    <mergeCell ref="V558:AA558"/>
    <mergeCell ref="AB558:AG558"/>
    <mergeCell ref="AH558:AM558"/>
    <mergeCell ref="AN558:AS558"/>
    <mergeCell ref="AT558:AY558"/>
    <mergeCell ref="AZ558:BE558"/>
    <mergeCell ref="BF558:BK558"/>
    <mergeCell ref="BL558:BQ558"/>
    <mergeCell ref="B559:I559"/>
    <mergeCell ref="J559:O559"/>
    <mergeCell ref="P559:U559"/>
    <mergeCell ref="V559:AA559"/>
    <mergeCell ref="AB559:AG559"/>
    <mergeCell ref="AH559:AM559"/>
    <mergeCell ref="AN559:AS559"/>
    <mergeCell ref="AT559:AY559"/>
    <mergeCell ref="AZ559:BE559"/>
    <mergeCell ref="BF559:BK559"/>
    <mergeCell ref="BL559:BQ559"/>
    <mergeCell ref="B560:I560"/>
    <mergeCell ref="J560:O560"/>
    <mergeCell ref="P560:U560"/>
    <mergeCell ref="V560:AA560"/>
    <mergeCell ref="AB560:AG560"/>
    <mergeCell ref="AH560:AM560"/>
    <mergeCell ref="AN560:AS560"/>
    <mergeCell ref="AT560:AY560"/>
    <mergeCell ref="AZ560:BE560"/>
    <mergeCell ref="BF560:BK560"/>
    <mergeCell ref="BL560:BQ560"/>
    <mergeCell ref="B561:I561"/>
    <mergeCell ref="J561:O561"/>
    <mergeCell ref="P561:U561"/>
    <mergeCell ref="V561:AA561"/>
    <mergeCell ref="AB561:AG561"/>
    <mergeCell ref="AH561:AM561"/>
    <mergeCell ref="AN561:AS561"/>
    <mergeCell ref="AT561:AY561"/>
    <mergeCell ref="AZ561:BE561"/>
    <mergeCell ref="BF561:BK561"/>
    <mergeCell ref="BL561:BQ561"/>
    <mergeCell ref="B562:I562"/>
    <mergeCell ref="J562:O562"/>
    <mergeCell ref="P562:U562"/>
    <mergeCell ref="V562:AA562"/>
    <mergeCell ref="AB562:AG562"/>
    <mergeCell ref="AH562:AM562"/>
    <mergeCell ref="AN562:AS562"/>
    <mergeCell ref="AT562:AY562"/>
    <mergeCell ref="AZ562:BE562"/>
    <mergeCell ref="BF562:BK562"/>
    <mergeCell ref="BL562:BQ562"/>
    <mergeCell ref="B563:I563"/>
    <mergeCell ref="J563:O563"/>
    <mergeCell ref="P563:U563"/>
    <mergeCell ref="V563:AA563"/>
    <mergeCell ref="AB563:AG563"/>
    <mergeCell ref="AH563:AM563"/>
    <mergeCell ref="AN563:AS563"/>
    <mergeCell ref="AT563:AY563"/>
    <mergeCell ref="AZ563:BE563"/>
    <mergeCell ref="BF563:BK563"/>
    <mergeCell ref="BL563:BQ563"/>
    <mergeCell ref="B568:L569"/>
    <mergeCell ref="M568:W569"/>
    <mergeCell ref="X568:AH569"/>
    <mergeCell ref="AI568:AS569"/>
    <mergeCell ref="AT568:BD569"/>
    <mergeCell ref="BE568:BO569"/>
    <mergeCell ref="BP568:BY569"/>
    <mergeCell ref="B570:F570"/>
    <mergeCell ref="G570:L570"/>
    <mergeCell ref="M570:Q570"/>
    <mergeCell ref="R570:W570"/>
    <mergeCell ref="X570:AB570"/>
    <mergeCell ref="AC570:AH570"/>
    <mergeCell ref="AI570:AM570"/>
    <mergeCell ref="AN570:AS570"/>
    <mergeCell ref="AT570:AX570"/>
    <mergeCell ref="AY570:BD570"/>
    <mergeCell ref="BE570:BI570"/>
    <mergeCell ref="BJ570:BO570"/>
    <mergeCell ref="BP570:BT570"/>
    <mergeCell ref="BU570:BY570"/>
    <mergeCell ref="B571:F571"/>
    <mergeCell ref="G571:L571"/>
    <mergeCell ref="M571:Q571"/>
    <mergeCell ref="R571:W571"/>
    <mergeCell ref="X571:AB571"/>
    <mergeCell ref="AC571:AH571"/>
    <mergeCell ref="AI571:AM571"/>
    <mergeCell ref="AN571:AS571"/>
    <mergeCell ref="AT571:AX571"/>
    <mergeCell ref="AY571:BD571"/>
    <mergeCell ref="BE571:BI571"/>
    <mergeCell ref="BJ571:BO571"/>
    <mergeCell ref="BP571:BT571"/>
    <mergeCell ref="BU571:BY571"/>
    <mergeCell ref="B579:I581"/>
    <mergeCell ref="J579:AP579"/>
    <mergeCell ref="AQ579:BY579"/>
    <mergeCell ref="J580:O581"/>
    <mergeCell ref="P580:U581"/>
    <mergeCell ref="V580:AB581"/>
    <mergeCell ref="AC580:AI581"/>
    <mergeCell ref="AJ580:AP581"/>
    <mergeCell ref="AQ580:AV581"/>
    <mergeCell ref="AW580:BB581"/>
    <mergeCell ref="BC580:BG581"/>
    <mergeCell ref="BH580:BL581"/>
    <mergeCell ref="BM580:BS581"/>
    <mergeCell ref="BT580:BY581"/>
    <mergeCell ref="B582:I582"/>
    <mergeCell ref="J582:O582"/>
    <mergeCell ref="P582:U582"/>
    <mergeCell ref="V582:AB582"/>
    <mergeCell ref="AC582:AI582"/>
    <mergeCell ref="AJ582:AP582"/>
    <mergeCell ref="AQ582:AV582"/>
    <mergeCell ref="AW582:BB582"/>
    <mergeCell ref="BC582:BG582"/>
    <mergeCell ref="BH582:BL582"/>
    <mergeCell ref="BM582:BS582"/>
    <mergeCell ref="BT582:BY582"/>
    <mergeCell ref="B589:I590"/>
    <mergeCell ref="J589:Q590"/>
    <mergeCell ref="R589:Y590"/>
    <mergeCell ref="Z589:AJ590"/>
    <mergeCell ref="AK589:AU590"/>
    <mergeCell ref="AV589:BF590"/>
    <mergeCell ref="BG589:BQ590"/>
    <mergeCell ref="B591:I591"/>
    <mergeCell ref="J591:Q591"/>
    <mergeCell ref="R591:Y591"/>
    <mergeCell ref="Z591:AJ591"/>
    <mergeCell ref="AK591:AU591"/>
    <mergeCell ref="AV591:BF591"/>
    <mergeCell ref="BG591:BQ591"/>
    <mergeCell ref="B592:I592"/>
    <mergeCell ref="J592:Q592"/>
    <mergeCell ref="R592:Y592"/>
    <mergeCell ref="Z592:AJ592"/>
    <mergeCell ref="AK592:AU592"/>
    <mergeCell ref="AV592:BF592"/>
    <mergeCell ref="BG592:BQ592"/>
    <mergeCell ref="B593:I593"/>
    <mergeCell ref="J593:Q593"/>
    <mergeCell ref="R593:Y593"/>
    <mergeCell ref="Z593:AJ593"/>
    <mergeCell ref="AK593:AU593"/>
    <mergeCell ref="AV593:BF593"/>
    <mergeCell ref="BG593:BQ593"/>
    <mergeCell ref="B594:I594"/>
    <mergeCell ref="J594:Q594"/>
    <mergeCell ref="R594:Y594"/>
    <mergeCell ref="Z594:AJ594"/>
    <mergeCell ref="AK594:AU594"/>
    <mergeCell ref="AV594:BF594"/>
    <mergeCell ref="BG594:BQ594"/>
    <mergeCell ref="B595:I595"/>
    <mergeCell ref="J595:Q595"/>
    <mergeCell ref="R595:Y595"/>
    <mergeCell ref="Z595:AJ595"/>
    <mergeCell ref="AK595:AU595"/>
    <mergeCell ref="AV595:BF595"/>
    <mergeCell ref="BG595:BQ595"/>
    <mergeCell ref="B596:AH596"/>
    <mergeCell ref="B600:AC600"/>
    <mergeCell ref="AD600:AO600"/>
    <mergeCell ref="AP600:BA600"/>
    <mergeCell ref="BB600:BQ600"/>
    <mergeCell ref="B601:AC601"/>
    <mergeCell ref="AD601:AO601"/>
    <mergeCell ref="AP601:BA601"/>
    <mergeCell ref="BB601:BQ601"/>
    <mergeCell ref="C602:AC602"/>
    <mergeCell ref="AD602:AO602"/>
    <mergeCell ref="AP602:BA602"/>
    <mergeCell ref="BB602:BQ602"/>
    <mergeCell ref="C603:AC603"/>
    <mergeCell ref="AD603:AO603"/>
    <mergeCell ref="AP603:BA603"/>
    <mergeCell ref="BB603:BQ603"/>
    <mergeCell ref="C604:AC604"/>
    <mergeCell ref="AD604:AO604"/>
    <mergeCell ref="AP604:BA604"/>
    <mergeCell ref="BB604:BQ604"/>
    <mergeCell ref="C605:AC605"/>
    <mergeCell ref="AD605:AO605"/>
    <mergeCell ref="AP605:BA605"/>
    <mergeCell ref="BB605:BQ605"/>
    <mergeCell ref="C606:AC606"/>
    <mergeCell ref="AD606:AO606"/>
    <mergeCell ref="AP606:BA606"/>
    <mergeCell ref="BB606:BQ606"/>
    <mergeCell ref="B607:AC607"/>
    <mergeCell ref="AD607:AO607"/>
    <mergeCell ref="AP607:BA607"/>
    <mergeCell ref="BB607:BQ607"/>
    <mergeCell ref="C608:AC608"/>
    <mergeCell ref="AD608:AO608"/>
    <mergeCell ref="AP608:BA608"/>
    <mergeCell ref="BB608:BQ608"/>
    <mergeCell ref="C609:AC609"/>
    <mergeCell ref="AD609:AO609"/>
    <mergeCell ref="AP609:BA609"/>
    <mergeCell ref="BB609:BQ609"/>
    <mergeCell ref="C610:AC610"/>
    <mergeCell ref="AD610:AO610"/>
    <mergeCell ref="AP610:BA610"/>
    <mergeCell ref="BB610:BQ610"/>
    <mergeCell ref="C611:AC611"/>
    <mergeCell ref="AD611:AO611"/>
    <mergeCell ref="AP611:BA611"/>
    <mergeCell ref="BB611:BQ611"/>
    <mergeCell ref="C612:AC612"/>
    <mergeCell ref="AD612:AO612"/>
    <mergeCell ref="AP612:BA612"/>
    <mergeCell ref="BB612:BQ612"/>
    <mergeCell ref="C613:AC613"/>
    <mergeCell ref="AD613:AO613"/>
    <mergeCell ref="AP613:BA613"/>
    <mergeCell ref="BB613:BQ613"/>
    <mergeCell ref="B620:M621"/>
    <mergeCell ref="N620:AO620"/>
    <mergeCell ref="AP620:BQ620"/>
    <mergeCell ref="N621:U621"/>
    <mergeCell ref="V621:AC621"/>
    <mergeCell ref="AD621:AO621"/>
    <mergeCell ref="AP621:AW621"/>
    <mergeCell ref="AX621:BE621"/>
    <mergeCell ref="BF621:BQ621"/>
    <mergeCell ref="B622:M622"/>
    <mergeCell ref="N622:U622"/>
    <mergeCell ref="V622:AC622"/>
    <mergeCell ref="AD622:AO622"/>
    <mergeCell ref="AP622:AW622"/>
    <mergeCell ref="AX622:BE622"/>
    <mergeCell ref="BF622:BQ622"/>
    <mergeCell ref="B623:M623"/>
    <mergeCell ref="N623:U623"/>
    <mergeCell ref="V623:AC623"/>
    <mergeCell ref="AD623:AO623"/>
    <mergeCell ref="AP623:AW623"/>
    <mergeCell ref="AX623:BE623"/>
    <mergeCell ref="BF623:BQ623"/>
    <mergeCell ref="B624:M624"/>
    <mergeCell ref="N624:U624"/>
    <mergeCell ref="V624:AC624"/>
    <mergeCell ref="AD624:AO624"/>
    <mergeCell ref="AP624:AW624"/>
    <mergeCell ref="AX624:BE624"/>
    <mergeCell ref="BF624:BQ624"/>
    <mergeCell ref="B625:M625"/>
    <mergeCell ref="N625:U625"/>
    <mergeCell ref="V625:AC625"/>
    <mergeCell ref="AD625:AO625"/>
    <mergeCell ref="AP625:AW625"/>
    <mergeCell ref="AX625:BE625"/>
    <mergeCell ref="BF625:BQ625"/>
    <mergeCell ref="B626:M626"/>
    <mergeCell ref="N626:U626"/>
    <mergeCell ref="V626:AC626"/>
    <mergeCell ref="AD626:AO626"/>
    <mergeCell ref="AP626:AW626"/>
    <mergeCell ref="AX626:BE626"/>
    <mergeCell ref="BF626:BQ626"/>
    <mergeCell ref="B627:M627"/>
    <mergeCell ref="N627:U627"/>
    <mergeCell ref="V627:AC627"/>
    <mergeCell ref="AD627:AO627"/>
    <mergeCell ref="AP627:AW627"/>
    <mergeCell ref="AX627:BE627"/>
    <mergeCell ref="BF627:BQ627"/>
    <mergeCell ref="B628:M628"/>
    <mergeCell ref="N628:U628"/>
    <mergeCell ref="V628:AC628"/>
    <mergeCell ref="AD628:AO628"/>
    <mergeCell ref="AP628:AW628"/>
    <mergeCell ref="AX628:BE628"/>
    <mergeCell ref="BF628:BQ628"/>
    <mergeCell ref="B629:M629"/>
    <mergeCell ref="N629:U629"/>
    <mergeCell ref="V629:AC629"/>
    <mergeCell ref="AD629:AO629"/>
    <mergeCell ref="AP629:AW629"/>
    <mergeCell ref="AX629:BE629"/>
    <mergeCell ref="BF629:BQ629"/>
    <mergeCell ref="B630:M630"/>
    <mergeCell ref="N630:U630"/>
    <mergeCell ref="V630:AC630"/>
    <mergeCell ref="AD630:AO630"/>
    <mergeCell ref="AP630:AW630"/>
    <mergeCell ref="AX630:BE630"/>
    <mergeCell ref="BF630:BQ630"/>
    <mergeCell ref="B631:M631"/>
    <mergeCell ref="N631:U631"/>
    <mergeCell ref="V631:AC631"/>
    <mergeCell ref="AD631:AO631"/>
    <mergeCell ref="AP631:AW631"/>
    <mergeCell ref="AX631:BE631"/>
    <mergeCell ref="BF631:BQ631"/>
    <mergeCell ref="B632:M632"/>
    <mergeCell ref="N632:U632"/>
    <mergeCell ref="V632:AC632"/>
    <mergeCell ref="AD632:AO632"/>
    <mergeCell ref="AP632:AW632"/>
    <mergeCell ref="AX632:BE632"/>
    <mergeCell ref="BF632:BQ632"/>
    <mergeCell ref="B633:M633"/>
    <mergeCell ref="N633:U633"/>
    <mergeCell ref="V633:AC633"/>
    <mergeCell ref="AD633:AO633"/>
    <mergeCell ref="AP633:AW633"/>
    <mergeCell ref="AX633:BE633"/>
    <mergeCell ref="BF633:BQ633"/>
    <mergeCell ref="B634:M634"/>
    <mergeCell ref="N634:U634"/>
    <mergeCell ref="V634:AC634"/>
    <mergeCell ref="AD634:AO634"/>
    <mergeCell ref="AP634:AW634"/>
    <mergeCell ref="AX634:BE634"/>
    <mergeCell ref="BF634:BQ634"/>
    <mergeCell ref="B635:M635"/>
    <mergeCell ref="N635:U635"/>
    <mergeCell ref="V635:AC635"/>
    <mergeCell ref="AD635:AO635"/>
    <mergeCell ref="AP635:AW635"/>
    <mergeCell ref="AX635:BE635"/>
    <mergeCell ref="BF635:BQ635"/>
    <mergeCell ref="B636:M636"/>
    <mergeCell ref="N636:U636"/>
    <mergeCell ref="V636:AC636"/>
    <mergeCell ref="AD636:AO636"/>
    <mergeCell ref="AP636:AW636"/>
    <mergeCell ref="AX636:BE636"/>
    <mergeCell ref="BF636:BQ636"/>
    <mergeCell ref="B637:M637"/>
    <mergeCell ref="N637:U637"/>
    <mergeCell ref="V637:AC637"/>
    <mergeCell ref="AD637:AO637"/>
    <mergeCell ref="AP637:AW637"/>
    <mergeCell ref="AX637:BE637"/>
    <mergeCell ref="BF637:BQ637"/>
    <mergeCell ref="B638:M638"/>
    <mergeCell ref="N638:U638"/>
    <mergeCell ref="V638:AC638"/>
    <mergeCell ref="AD638:AO638"/>
    <mergeCell ref="AP638:AW638"/>
    <mergeCell ref="AX638:BE638"/>
    <mergeCell ref="BF638:BQ638"/>
    <mergeCell ref="B639:M639"/>
    <mergeCell ref="N639:U639"/>
    <mergeCell ref="V639:AC639"/>
    <mergeCell ref="AD639:AO639"/>
    <mergeCell ref="AP639:AW639"/>
    <mergeCell ref="AX639:BE639"/>
    <mergeCell ref="BF639:BQ639"/>
    <mergeCell ref="B640:M640"/>
    <mergeCell ref="N640:U640"/>
    <mergeCell ref="V640:AC640"/>
    <mergeCell ref="AD640:AO640"/>
    <mergeCell ref="AP640:AW640"/>
    <mergeCell ref="AX640:BE640"/>
    <mergeCell ref="BF640:BQ640"/>
    <mergeCell ref="B641:M641"/>
    <mergeCell ref="N641:U641"/>
    <mergeCell ref="V641:AC641"/>
    <mergeCell ref="AD641:AO641"/>
    <mergeCell ref="AP641:AW641"/>
    <mergeCell ref="AX641:BE641"/>
    <mergeCell ref="BF641:BQ641"/>
    <mergeCell ref="B648:H650"/>
    <mergeCell ref="I648:O650"/>
    <mergeCell ref="P648:AB648"/>
    <mergeCell ref="AC648:AY648"/>
    <mergeCell ref="AZ648:BQ648"/>
    <mergeCell ref="P649:V650"/>
    <mergeCell ref="W649:AB650"/>
    <mergeCell ref="AC649:AG650"/>
    <mergeCell ref="AH649:AL650"/>
    <mergeCell ref="AM649:AS650"/>
    <mergeCell ref="AT649:AY650"/>
    <mergeCell ref="AZ649:BF650"/>
    <mergeCell ref="BG649:BL650"/>
    <mergeCell ref="BM649:BQ650"/>
    <mergeCell ref="B651:H651"/>
    <mergeCell ref="I651:O651"/>
    <mergeCell ref="P651:V651"/>
    <mergeCell ref="W651:AB651"/>
    <mergeCell ref="AC651:AG651"/>
    <mergeCell ref="AH651:AL651"/>
    <mergeCell ref="AM651:AS651"/>
    <mergeCell ref="AT651:AY651"/>
    <mergeCell ref="AZ651:BF651"/>
    <mergeCell ref="BG651:BL651"/>
    <mergeCell ref="BM651:BQ651"/>
    <mergeCell ref="B652:H652"/>
    <mergeCell ref="I652:O652"/>
    <mergeCell ref="P652:V652"/>
    <mergeCell ref="W652:AB652"/>
    <mergeCell ref="AC652:AG652"/>
    <mergeCell ref="AH652:AL652"/>
    <mergeCell ref="AM652:AS652"/>
    <mergeCell ref="AT652:AY652"/>
    <mergeCell ref="AZ652:BF652"/>
    <mergeCell ref="BG652:BL652"/>
    <mergeCell ref="BM652:BQ652"/>
    <mergeCell ref="B653:H653"/>
    <mergeCell ref="I653:O653"/>
    <mergeCell ref="P653:V653"/>
    <mergeCell ref="W653:AB653"/>
    <mergeCell ref="AC653:AG653"/>
    <mergeCell ref="AH653:AL653"/>
    <mergeCell ref="AM653:AS653"/>
    <mergeCell ref="AT653:AY653"/>
    <mergeCell ref="AZ653:BF653"/>
    <mergeCell ref="BG653:BL653"/>
    <mergeCell ref="BM653:BQ653"/>
    <mergeCell ref="B654:H654"/>
    <mergeCell ref="I654:O654"/>
    <mergeCell ref="P654:V654"/>
    <mergeCell ref="W654:AB654"/>
    <mergeCell ref="AC654:AG654"/>
    <mergeCell ref="AH654:AL654"/>
    <mergeCell ref="AM654:AS654"/>
    <mergeCell ref="AT654:AY654"/>
    <mergeCell ref="AZ654:BF654"/>
    <mergeCell ref="BG654:BL654"/>
    <mergeCell ref="BM654:BQ654"/>
    <mergeCell ref="B655:H655"/>
    <mergeCell ref="I655:O655"/>
    <mergeCell ref="P655:V655"/>
    <mergeCell ref="W655:AB655"/>
    <mergeCell ref="AC655:AG655"/>
    <mergeCell ref="AH655:AL655"/>
    <mergeCell ref="AM655:AS655"/>
    <mergeCell ref="AT655:AY655"/>
    <mergeCell ref="AZ655:BF655"/>
    <mergeCell ref="BG655:BL655"/>
    <mergeCell ref="BM655:BQ655"/>
    <mergeCell ref="B662:T663"/>
    <mergeCell ref="U662:AN662"/>
    <mergeCell ref="AO662:AW663"/>
    <mergeCell ref="AX662:BQ662"/>
    <mergeCell ref="U663:AD663"/>
    <mergeCell ref="AE663:AN663"/>
    <mergeCell ref="AX663:BG663"/>
    <mergeCell ref="BH663:BQ663"/>
    <mergeCell ref="B664:I668"/>
    <mergeCell ref="J664:T664"/>
    <mergeCell ref="U664:AD664"/>
    <mergeCell ref="AE664:AN664"/>
    <mergeCell ref="AO664:AW664"/>
    <mergeCell ref="AX664:BG664"/>
    <mergeCell ref="BH664:BQ664"/>
    <mergeCell ref="J665:T665"/>
    <mergeCell ref="U665:AD665"/>
    <mergeCell ref="AE665:AN665"/>
    <mergeCell ref="AO665:AW665"/>
    <mergeCell ref="AX665:BG665"/>
    <mergeCell ref="BH665:BQ665"/>
    <mergeCell ref="J666:T666"/>
    <mergeCell ref="U666:AD666"/>
    <mergeCell ref="AE666:AN666"/>
    <mergeCell ref="AO666:AW666"/>
    <mergeCell ref="AX666:BG666"/>
    <mergeCell ref="BH666:BQ666"/>
    <mergeCell ref="J667:T667"/>
    <mergeCell ref="U667:AD667"/>
    <mergeCell ref="AE667:AN667"/>
    <mergeCell ref="AO667:AW667"/>
    <mergeCell ref="AX667:BG667"/>
    <mergeCell ref="BH667:BQ667"/>
    <mergeCell ref="J668:T668"/>
    <mergeCell ref="U668:AD668"/>
    <mergeCell ref="AE668:AN668"/>
    <mergeCell ref="AO668:AW668"/>
    <mergeCell ref="AX668:BG668"/>
    <mergeCell ref="BH668:BQ668"/>
    <mergeCell ref="B669:I673"/>
    <mergeCell ref="J669:T669"/>
    <mergeCell ref="U669:AD669"/>
    <mergeCell ref="AE669:AN669"/>
    <mergeCell ref="AO669:AW669"/>
    <mergeCell ref="AX669:BG669"/>
    <mergeCell ref="BH669:BQ669"/>
    <mergeCell ref="J670:T670"/>
    <mergeCell ref="U670:AD670"/>
    <mergeCell ref="AE670:AN670"/>
    <mergeCell ref="AO670:AW670"/>
    <mergeCell ref="AX670:BG670"/>
    <mergeCell ref="BH670:BQ670"/>
    <mergeCell ref="J671:T671"/>
    <mergeCell ref="U671:AD671"/>
    <mergeCell ref="AE671:AN671"/>
    <mergeCell ref="AO671:AW671"/>
    <mergeCell ref="AX671:BG671"/>
    <mergeCell ref="BH671:BQ671"/>
    <mergeCell ref="J672:T672"/>
    <mergeCell ref="U672:AD672"/>
    <mergeCell ref="AE672:AN672"/>
    <mergeCell ref="AO672:AW672"/>
    <mergeCell ref="AX672:BG672"/>
    <mergeCell ref="BH672:BQ672"/>
    <mergeCell ref="J673:T673"/>
    <mergeCell ref="U673:AD673"/>
    <mergeCell ref="AE673:AN673"/>
    <mergeCell ref="AO673:AW673"/>
    <mergeCell ref="AX673:BG673"/>
    <mergeCell ref="BH673:BQ673"/>
    <mergeCell ref="B674:I678"/>
    <mergeCell ref="J674:T674"/>
    <mergeCell ref="U674:AD674"/>
    <mergeCell ref="AE674:AN674"/>
    <mergeCell ref="AO674:AW674"/>
    <mergeCell ref="AX674:BG674"/>
    <mergeCell ref="BH674:BQ674"/>
    <mergeCell ref="J675:T675"/>
    <mergeCell ref="U675:AD675"/>
    <mergeCell ref="AE675:AN675"/>
    <mergeCell ref="AO675:AW675"/>
    <mergeCell ref="AX675:BG675"/>
    <mergeCell ref="BH675:BQ675"/>
    <mergeCell ref="J676:T676"/>
    <mergeCell ref="U676:AD676"/>
    <mergeCell ref="AE676:AN676"/>
    <mergeCell ref="AO676:AW676"/>
    <mergeCell ref="AX676:BG676"/>
    <mergeCell ref="BH676:BQ676"/>
    <mergeCell ref="J677:T677"/>
    <mergeCell ref="U677:AD677"/>
    <mergeCell ref="AE677:AN677"/>
    <mergeCell ref="AO677:AW677"/>
    <mergeCell ref="AX677:BG677"/>
    <mergeCell ref="BH677:BQ677"/>
    <mergeCell ref="J678:T678"/>
    <mergeCell ref="U678:AD678"/>
    <mergeCell ref="AE678:AN678"/>
    <mergeCell ref="AO678:AW678"/>
    <mergeCell ref="AX678:BG678"/>
    <mergeCell ref="BH678:BQ678"/>
    <mergeCell ref="B679:I683"/>
    <mergeCell ref="J679:T679"/>
    <mergeCell ref="U679:AD679"/>
    <mergeCell ref="AE679:AN679"/>
    <mergeCell ref="AO679:AW679"/>
    <mergeCell ref="AX679:BG679"/>
    <mergeCell ref="BH679:BQ679"/>
    <mergeCell ref="J680:T680"/>
    <mergeCell ref="U680:AD680"/>
    <mergeCell ref="AE680:AN680"/>
    <mergeCell ref="AO680:AW680"/>
    <mergeCell ref="AX680:BG680"/>
    <mergeCell ref="BH680:BQ680"/>
    <mergeCell ref="J681:T681"/>
    <mergeCell ref="U681:AD681"/>
    <mergeCell ref="AE681:AN681"/>
    <mergeCell ref="AO681:AW681"/>
    <mergeCell ref="AX681:BG681"/>
    <mergeCell ref="BH681:BQ681"/>
    <mergeCell ref="J682:T682"/>
    <mergeCell ref="U682:AD682"/>
    <mergeCell ref="AE682:AN682"/>
    <mergeCell ref="AO682:AW682"/>
    <mergeCell ref="AX682:BG682"/>
    <mergeCell ref="BH682:BQ682"/>
    <mergeCell ref="J683:T683"/>
    <mergeCell ref="U683:AD683"/>
    <mergeCell ref="AE683:AN683"/>
    <mergeCell ref="AO683:AW683"/>
    <mergeCell ref="AX683:BG683"/>
    <mergeCell ref="BH683:BQ683"/>
    <mergeCell ref="B684:I688"/>
    <mergeCell ref="J684:T684"/>
    <mergeCell ref="U684:AD684"/>
    <mergeCell ref="AE684:AN684"/>
    <mergeCell ref="AO684:AW684"/>
    <mergeCell ref="AX684:BG684"/>
    <mergeCell ref="BH684:BQ684"/>
    <mergeCell ref="J685:T685"/>
    <mergeCell ref="U685:AD685"/>
    <mergeCell ref="AE685:AN685"/>
    <mergeCell ref="AO685:AW685"/>
    <mergeCell ref="AX685:BG685"/>
    <mergeCell ref="BH685:BQ685"/>
    <mergeCell ref="J686:T686"/>
    <mergeCell ref="U686:AD686"/>
    <mergeCell ref="AE686:AN686"/>
    <mergeCell ref="AO686:AW686"/>
    <mergeCell ref="AX686:BG686"/>
    <mergeCell ref="BH686:BQ686"/>
    <mergeCell ref="J687:T687"/>
    <mergeCell ref="U687:AD687"/>
    <mergeCell ref="AE687:AN687"/>
    <mergeCell ref="AO687:AW687"/>
    <mergeCell ref="AX687:BG687"/>
    <mergeCell ref="BH687:BQ687"/>
    <mergeCell ref="J688:T688"/>
    <mergeCell ref="U688:AD688"/>
    <mergeCell ref="AE688:AN688"/>
    <mergeCell ref="AO688:AW688"/>
    <mergeCell ref="AX688:BG688"/>
    <mergeCell ref="BH688:BQ688"/>
    <mergeCell ref="B693:I694"/>
    <mergeCell ref="J693:O694"/>
    <mergeCell ref="P693:AC693"/>
    <mergeCell ref="AD693:AQ693"/>
    <mergeCell ref="AR693:AW694"/>
    <mergeCell ref="AX693:BC694"/>
    <mergeCell ref="BD693:BJ694"/>
    <mergeCell ref="BK693:BQ694"/>
    <mergeCell ref="P694:V694"/>
    <mergeCell ref="W694:AC694"/>
    <mergeCell ref="AD694:AJ694"/>
    <mergeCell ref="AK694:AQ694"/>
    <mergeCell ref="B695:I695"/>
    <mergeCell ref="J695:O695"/>
    <mergeCell ref="P695:V695"/>
    <mergeCell ref="W695:AC695"/>
    <mergeCell ref="AD695:AJ695"/>
    <mergeCell ref="AK695:AQ695"/>
    <mergeCell ref="AR695:AW695"/>
    <mergeCell ref="AX695:BC695"/>
    <mergeCell ref="BD695:BJ695"/>
    <mergeCell ref="BK695:BQ695"/>
    <mergeCell ref="B696:I696"/>
    <mergeCell ref="J696:O696"/>
    <mergeCell ref="P696:V696"/>
    <mergeCell ref="W696:AC696"/>
    <mergeCell ref="AD696:AJ696"/>
    <mergeCell ref="AK696:AQ696"/>
    <mergeCell ref="AR696:AW696"/>
    <mergeCell ref="AX696:BC696"/>
    <mergeCell ref="BD696:BJ696"/>
    <mergeCell ref="BK696:BQ696"/>
    <mergeCell ref="B697:I697"/>
    <mergeCell ref="J697:O697"/>
    <mergeCell ref="P697:V697"/>
    <mergeCell ref="W697:AC697"/>
    <mergeCell ref="AD697:AJ697"/>
    <mergeCell ref="AK697:AQ697"/>
    <mergeCell ref="AR697:AW697"/>
    <mergeCell ref="AX697:BC697"/>
    <mergeCell ref="BD697:BJ697"/>
    <mergeCell ref="BK697:BQ697"/>
    <mergeCell ref="B698:I698"/>
    <mergeCell ref="J698:O698"/>
    <mergeCell ref="P698:V698"/>
    <mergeCell ref="W698:AC698"/>
    <mergeCell ref="AD698:AJ698"/>
    <mergeCell ref="AK698:AQ698"/>
    <mergeCell ref="AR698:AW698"/>
    <mergeCell ref="AX698:BC698"/>
    <mergeCell ref="BD698:BJ698"/>
    <mergeCell ref="BK698:BQ698"/>
    <mergeCell ref="B699:I699"/>
    <mergeCell ref="J699:O699"/>
    <mergeCell ref="P699:V699"/>
    <mergeCell ref="W699:AC699"/>
    <mergeCell ref="AD699:AJ699"/>
    <mergeCell ref="AK699:AQ699"/>
    <mergeCell ref="AR699:AW699"/>
    <mergeCell ref="AX699:BC699"/>
    <mergeCell ref="BD699:BJ699"/>
    <mergeCell ref="BK699:BQ699"/>
    <mergeCell ref="B700:I700"/>
    <mergeCell ref="J700:O700"/>
    <mergeCell ref="P700:V700"/>
    <mergeCell ref="W700:AC700"/>
    <mergeCell ref="AD700:AJ700"/>
    <mergeCell ref="AK700:AQ700"/>
    <mergeCell ref="AR700:AW700"/>
    <mergeCell ref="AX700:BC700"/>
    <mergeCell ref="BD700:BJ700"/>
    <mergeCell ref="BK700:BQ700"/>
    <mergeCell ref="B701:I701"/>
    <mergeCell ref="J701:O701"/>
    <mergeCell ref="P701:V701"/>
    <mergeCell ref="W701:AC701"/>
    <mergeCell ref="AD701:AJ701"/>
    <mergeCell ref="AK701:AQ701"/>
    <mergeCell ref="AR701:AW701"/>
    <mergeCell ref="AX701:BC701"/>
    <mergeCell ref="BD701:BJ701"/>
    <mergeCell ref="BK701:BQ701"/>
    <mergeCell ref="B702:I702"/>
    <mergeCell ref="J702:O702"/>
    <mergeCell ref="P702:V702"/>
    <mergeCell ref="W702:AC702"/>
    <mergeCell ref="AD702:AJ702"/>
    <mergeCell ref="AK702:AQ702"/>
    <mergeCell ref="AR702:AW702"/>
    <mergeCell ref="AX702:BC702"/>
    <mergeCell ref="BD702:BJ702"/>
    <mergeCell ref="BK702:BQ702"/>
    <mergeCell ref="B703:I703"/>
    <mergeCell ref="J703:O703"/>
    <mergeCell ref="P703:V703"/>
    <mergeCell ref="W703:AC703"/>
    <mergeCell ref="AD703:AJ703"/>
    <mergeCell ref="AK703:AQ703"/>
    <mergeCell ref="AR703:AW703"/>
    <mergeCell ref="AX703:BC703"/>
    <mergeCell ref="BD703:BJ703"/>
    <mergeCell ref="BK703:BQ703"/>
    <mergeCell ref="B704:I704"/>
    <mergeCell ref="J704:O704"/>
    <mergeCell ref="P704:V704"/>
    <mergeCell ref="W704:AC704"/>
    <mergeCell ref="AD704:AJ704"/>
    <mergeCell ref="AK704:AQ704"/>
    <mergeCell ref="AR704:AW704"/>
    <mergeCell ref="AX704:BC704"/>
    <mergeCell ref="BD704:BJ704"/>
    <mergeCell ref="BK704:BQ704"/>
    <mergeCell ref="B709:K709"/>
    <mergeCell ref="L709:V709"/>
    <mergeCell ref="W709:AG709"/>
    <mergeCell ref="AH709:AR709"/>
    <mergeCell ref="AS709:BC709"/>
    <mergeCell ref="BD709:BN709"/>
    <mergeCell ref="BO709:BY709"/>
    <mergeCell ref="B710:K710"/>
    <mergeCell ref="L710:V710"/>
    <mergeCell ref="W710:AG710"/>
    <mergeCell ref="AH710:AR710"/>
    <mergeCell ref="AS710:BC710"/>
    <mergeCell ref="BD710:BN710"/>
    <mergeCell ref="BO710:BY710"/>
    <mergeCell ref="B711:K711"/>
    <mergeCell ref="L711:V711"/>
    <mergeCell ref="W711:AG711"/>
    <mergeCell ref="AH711:AR711"/>
    <mergeCell ref="AS711:BC711"/>
    <mergeCell ref="BD711:BN711"/>
    <mergeCell ref="BO711:BY711"/>
    <mergeCell ref="B712:K712"/>
    <mergeCell ref="L712:V712"/>
    <mergeCell ref="W712:AG712"/>
    <mergeCell ref="AH712:AR712"/>
    <mergeCell ref="AS712:BC712"/>
    <mergeCell ref="BD712:BN712"/>
    <mergeCell ref="BO712:BY712"/>
    <mergeCell ref="B713:K713"/>
    <mergeCell ref="L713:V713"/>
    <mergeCell ref="W713:AG713"/>
    <mergeCell ref="AH713:AR713"/>
    <mergeCell ref="AS713:BC713"/>
    <mergeCell ref="BD713:BN713"/>
    <mergeCell ref="BO713:BY713"/>
    <mergeCell ref="B714:K714"/>
    <mergeCell ref="L714:V714"/>
    <mergeCell ref="W714:AG714"/>
    <mergeCell ref="AH714:AR714"/>
    <mergeCell ref="AS714:BC714"/>
    <mergeCell ref="BD714:BN714"/>
    <mergeCell ref="BO714:BY714"/>
    <mergeCell ref="B717:K717"/>
    <mergeCell ref="L717:V717"/>
    <mergeCell ref="W717:AG717"/>
    <mergeCell ref="AH717:AR717"/>
    <mergeCell ref="AS717:BC717"/>
    <mergeCell ref="BD717:BN717"/>
    <mergeCell ref="BO717:BY717"/>
    <mergeCell ref="B718:K718"/>
    <mergeCell ref="L718:V718"/>
    <mergeCell ref="W718:AG718"/>
    <mergeCell ref="AH718:AR718"/>
    <mergeCell ref="AS718:BC718"/>
    <mergeCell ref="BD718:BN718"/>
    <mergeCell ref="BO718:BY718"/>
    <mergeCell ref="B719:K719"/>
    <mergeCell ref="L719:V719"/>
    <mergeCell ref="W719:AG719"/>
    <mergeCell ref="AH719:AR719"/>
    <mergeCell ref="AS719:BC719"/>
    <mergeCell ref="BD719:BN719"/>
    <mergeCell ref="BO719:BY719"/>
    <mergeCell ref="B720:K720"/>
    <mergeCell ref="L720:V720"/>
    <mergeCell ref="W720:AG720"/>
    <mergeCell ref="AH720:AR720"/>
    <mergeCell ref="AS720:BC720"/>
    <mergeCell ref="BD720:BN720"/>
    <mergeCell ref="BO720:BY720"/>
    <mergeCell ref="B721:K721"/>
    <mergeCell ref="L721:V721"/>
    <mergeCell ref="W721:AG721"/>
    <mergeCell ref="AH721:AR721"/>
    <mergeCell ref="AS721:BC721"/>
    <mergeCell ref="BD721:BN721"/>
    <mergeCell ref="BO721:BY721"/>
    <mergeCell ref="B722:K722"/>
    <mergeCell ref="L722:V722"/>
    <mergeCell ref="W722:AG722"/>
    <mergeCell ref="AH722:AR722"/>
    <mergeCell ref="AS722:BC722"/>
    <mergeCell ref="BD722:BN722"/>
    <mergeCell ref="BO722:BY722"/>
    <mergeCell ref="B728:J730"/>
    <mergeCell ref="K728:Y729"/>
    <mergeCell ref="Z728:AI730"/>
    <mergeCell ref="AJ728:BY728"/>
    <mergeCell ref="AJ729:BB729"/>
    <mergeCell ref="BC729:BN729"/>
    <mergeCell ref="BO729:BY729"/>
    <mergeCell ref="K730:Q730"/>
    <mergeCell ref="R730:Y730"/>
    <mergeCell ref="AJ730:AR730"/>
    <mergeCell ref="AS730:BB730"/>
    <mergeCell ref="BC730:BF730"/>
    <mergeCell ref="BG730:BN730"/>
    <mergeCell ref="BO730:BS730"/>
    <mergeCell ref="BT730:BY730"/>
    <mergeCell ref="B731:J731"/>
    <mergeCell ref="K731:Q731"/>
    <mergeCell ref="R731:Y731"/>
    <mergeCell ref="Z731:AI731"/>
    <mergeCell ref="AJ731:AR731"/>
    <mergeCell ref="AS731:BB731"/>
    <mergeCell ref="BC731:BF731"/>
    <mergeCell ref="BG731:BN731"/>
    <mergeCell ref="BO731:BS731"/>
    <mergeCell ref="BT731:BY731"/>
    <mergeCell ref="B732:J732"/>
    <mergeCell ref="K732:Q732"/>
    <mergeCell ref="R732:Y732"/>
    <mergeCell ref="Z732:AI732"/>
    <mergeCell ref="AJ732:AR732"/>
    <mergeCell ref="AS732:BB732"/>
    <mergeCell ref="BC732:BF732"/>
    <mergeCell ref="BG732:BN732"/>
    <mergeCell ref="BO732:BS732"/>
    <mergeCell ref="BT732:BY732"/>
    <mergeCell ref="B733:J733"/>
    <mergeCell ref="K733:Q733"/>
    <mergeCell ref="R733:Y733"/>
    <mergeCell ref="Z733:AI733"/>
    <mergeCell ref="AJ733:AR733"/>
    <mergeCell ref="AS733:BB733"/>
    <mergeCell ref="BC733:BF733"/>
    <mergeCell ref="BG733:BN733"/>
    <mergeCell ref="BO733:BS733"/>
    <mergeCell ref="BT733:BY733"/>
    <mergeCell ref="B734:J734"/>
    <mergeCell ref="K734:Q734"/>
    <mergeCell ref="R734:Y734"/>
    <mergeCell ref="Z734:AI734"/>
    <mergeCell ref="AJ734:AR734"/>
    <mergeCell ref="AS734:BB734"/>
    <mergeCell ref="BC734:BF734"/>
    <mergeCell ref="BG734:BN734"/>
    <mergeCell ref="BO734:BS734"/>
    <mergeCell ref="BT734:BY734"/>
    <mergeCell ref="B735:J735"/>
    <mergeCell ref="K735:Q735"/>
    <mergeCell ref="R735:Y735"/>
    <mergeCell ref="Z735:AI735"/>
    <mergeCell ref="AJ735:AR735"/>
    <mergeCell ref="AS735:BB735"/>
    <mergeCell ref="BC735:BF735"/>
    <mergeCell ref="BG735:BN735"/>
    <mergeCell ref="BO735:BS735"/>
    <mergeCell ref="BT735:BY735"/>
    <mergeCell ref="B740:L741"/>
    <mergeCell ref="M740:AD740"/>
    <mergeCell ref="AE740:AV740"/>
    <mergeCell ref="AW740:BN740"/>
    <mergeCell ref="BO740:BY741"/>
    <mergeCell ref="M741:U741"/>
    <mergeCell ref="V741:AD741"/>
    <mergeCell ref="AE741:AM741"/>
    <mergeCell ref="AN741:AV741"/>
    <mergeCell ref="AW741:BE741"/>
    <mergeCell ref="BF741:BN741"/>
    <mergeCell ref="B742:L742"/>
    <mergeCell ref="M742:U742"/>
    <mergeCell ref="V742:AD742"/>
    <mergeCell ref="AE742:AM742"/>
    <mergeCell ref="AN742:AV742"/>
    <mergeCell ref="AW742:BE742"/>
    <mergeCell ref="BF742:BN742"/>
    <mergeCell ref="BO742:BY742"/>
    <mergeCell ref="B747:E748"/>
    <mergeCell ref="F747:K748"/>
    <mergeCell ref="L747:Q748"/>
    <mergeCell ref="R747:W748"/>
    <mergeCell ref="X747:AC748"/>
    <mergeCell ref="AD747:AI748"/>
    <mergeCell ref="AJ747:AO748"/>
    <mergeCell ref="AP747:AU748"/>
    <mergeCell ref="AV747:BA748"/>
    <mergeCell ref="BB747:BG748"/>
    <mergeCell ref="BH747:BM748"/>
    <mergeCell ref="BN747:BS748"/>
    <mergeCell ref="BT747:BY748"/>
    <mergeCell ref="B749:E749"/>
    <mergeCell ref="F749:K749"/>
    <mergeCell ref="L749:Q749"/>
    <mergeCell ref="R749:W749"/>
    <mergeCell ref="X749:AC749"/>
    <mergeCell ref="AD749:AI749"/>
    <mergeCell ref="AJ749:AO749"/>
    <mergeCell ref="AP749:AU749"/>
    <mergeCell ref="AV749:BA749"/>
    <mergeCell ref="BB749:BG749"/>
    <mergeCell ref="BH749:BM749"/>
    <mergeCell ref="BN749:BS749"/>
    <mergeCell ref="BT749:BY749"/>
    <mergeCell ref="B750:E750"/>
    <mergeCell ref="F750:K750"/>
    <mergeCell ref="L750:Q750"/>
    <mergeCell ref="R750:W750"/>
    <mergeCell ref="X750:AC750"/>
    <mergeCell ref="AD750:AI750"/>
    <mergeCell ref="AJ750:AO750"/>
    <mergeCell ref="AP750:AU750"/>
    <mergeCell ref="AV750:BA750"/>
    <mergeCell ref="BB750:BG750"/>
    <mergeCell ref="BH750:BM750"/>
    <mergeCell ref="BN750:BS750"/>
    <mergeCell ref="BT750:BY750"/>
    <mergeCell ref="B751:E751"/>
    <mergeCell ref="F751:K751"/>
    <mergeCell ref="L751:Q751"/>
    <mergeCell ref="R751:W751"/>
    <mergeCell ref="X751:AC751"/>
    <mergeCell ref="AD751:AI751"/>
    <mergeCell ref="AJ751:AO751"/>
    <mergeCell ref="AP751:AU751"/>
    <mergeCell ref="AV751:BA751"/>
    <mergeCell ref="BB751:BG751"/>
    <mergeCell ref="BH751:BM751"/>
    <mergeCell ref="BN751:BS751"/>
    <mergeCell ref="BT751:BY751"/>
    <mergeCell ref="B756:K756"/>
    <mergeCell ref="L756:V756"/>
    <mergeCell ref="W756:AG756"/>
    <mergeCell ref="AH756:AR756"/>
    <mergeCell ref="AS756:BC756"/>
    <mergeCell ref="BD756:BN756"/>
    <mergeCell ref="BO756:BY756"/>
    <mergeCell ref="B757:K757"/>
    <mergeCell ref="L757:V757"/>
    <mergeCell ref="W757:AG757"/>
    <mergeCell ref="AH757:AR757"/>
    <mergeCell ref="AS757:BC757"/>
    <mergeCell ref="BD757:BN757"/>
    <mergeCell ref="BO757:BY757"/>
    <mergeCell ref="B758:K758"/>
    <mergeCell ref="L758:V758"/>
    <mergeCell ref="W758:AG758"/>
    <mergeCell ref="AH758:AR758"/>
    <mergeCell ref="AS758:BC758"/>
    <mergeCell ref="BD758:BN758"/>
    <mergeCell ref="BO758:BY758"/>
    <mergeCell ref="B759:K759"/>
    <mergeCell ref="L759:V759"/>
    <mergeCell ref="W759:AG759"/>
    <mergeCell ref="AH759:AR759"/>
    <mergeCell ref="AS759:BC759"/>
    <mergeCell ref="BD759:BN759"/>
    <mergeCell ref="BO759:BY759"/>
    <mergeCell ref="B760:K760"/>
    <mergeCell ref="L760:V760"/>
    <mergeCell ref="W760:AG760"/>
    <mergeCell ref="AH760:AR760"/>
    <mergeCell ref="AS760:BC760"/>
    <mergeCell ref="BD760:BN760"/>
    <mergeCell ref="BO760:BY760"/>
    <mergeCell ref="B761:K761"/>
    <mergeCell ref="L761:V761"/>
    <mergeCell ref="W761:AG761"/>
    <mergeCell ref="AH761:AR761"/>
    <mergeCell ref="AS761:BC761"/>
    <mergeCell ref="BD761:BN761"/>
    <mergeCell ref="BO761:BY761"/>
    <mergeCell ref="B766:I767"/>
    <mergeCell ref="J766:Q767"/>
    <mergeCell ref="R766:Y767"/>
    <mergeCell ref="Z766:AG767"/>
    <mergeCell ref="AH766:AO767"/>
    <mergeCell ref="AP766:AX767"/>
    <mergeCell ref="AY766:BG767"/>
    <mergeCell ref="BH766:BP767"/>
    <mergeCell ref="BQ766:BY767"/>
    <mergeCell ref="B768:I768"/>
    <mergeCell ref="J768:Q768"/>
    <mergeCell ref="R768:Y768"/>
    <mergeCell ref="Z768:AG768"/>
    <mergeCell ref="AH768:AO768"/>
    <mergeCell ref="AP768:AX768"/>
    <mergeCell ref="AY768:BG768"/>
    <mergeCell ref="BH768:BP768"/>
    <mergeCell ref="BQ768:BY768"/>
    <mergeCell ref="B773:J773"/>
    <mergeCell ref="K773:Q773"/>
    <mergeCell ref="R773:X773"/>
    <mergeCell ref="Y773:AE773"/>
    <mergeCell ref="AF773:AN773"/>
    <mergeCell ref="AO773:AU773"/>
    <mergeCell ref="AV773:BB773"/>
    <mergeCell ref="BC773:BI773"/>
    <mergeCell ref="BJ773:BP773"/>
    <mergeCell ref="BQ773:BY773"/>
    <mergeCell ref="B774:J774"/>
    <mergeCell ref="K774:Q774"/>
    <mergeCell ref="R774:X774"/>
    <mergeCell ref="Y774:AE774"/>
    <mergeCell ref="AF774:AN774"/>
    <mergeCell ref="AO774:AU774"/>
    <mergeCell ref="AV774:BB774"/>
    <mergeCell ref="BC774:BI774"/>
    <mergeCell ref="BJ774:BP774"/>
    <mergeCell ref="BQ774:BY774"/>
    <mergeCell ref="B775:J775"/>
    <mergeCell ref="K775:Q775"/>
    <mergeCell ref="R775:X775"/>
    <mergeCell ref="Y775:AE775"/>
    <mergeCell ref="AF775:AN775"/>
    <mergeCell ref="AO775:AU775"/>
    <mergeCell ref="AV775:BB775"/>
    <mergeCell ref="BC775:BI775"/>
    <mergeCell ref="BJ775:BP775"/>
    <mergeCell ref="BQ775:BY775"/>
    <mergeCell ref="B776:J776"/>
    <mergeCell ref="K776:Q776"/>
    <mergeCell ref="R776:X776"/>
    <mergeCell ref="Y776:AE776"/>
    <mergeCell ref="AF776:AN776"/>
    <mergeCell ref="AO776:AU776"/>
    <mergeCell ref="AV776:BB776"/>
    <mergeCell ref="BC776:BI776"/>
    <mergeCell ref="BJ776:BP776"/>
    <mergeCell ref="BQ776:BY776"/>
    <mergeCell ref="B777:J777"/>
    <mergeCell ref="K777:Q777"/>
    <mergeCell ref="R777:X777"/>
    <mergeCell ref="Y777:AE777"/>
    <mergeCell ref="AF777:AN777"/>
    <mergeCell ref="AO777:AU777"/>
    <mergeCell ref="AV777:BB777"/>
    <mergeCell ref="BC777:BI777"/>
    <mergeCell ref="BJ777:BP777"/>
    <mergeCell ref="BQ777:BY777"/>
    <mergeCell ref="B778:J778"/>
    <mergeCell ref="K778:Q778"/>
    <mergeCell ref="R778:X778"/>
    <mergeCell ref="Y778:AE778"/>
    <mergeCell ref="AF778:AN778"/>
    <mergeCell ref="AO778:AU778"/>
    <mergeCell ref="AV778:BB778"/>
    <mergeCell ref="BC778:BI778"/>
    <mergeCell ref="BJ778:BP778"/>
    <mergeCell ref="BQ778:BY778"/>
    <mergeCell ref="B785:J786"/>
    <mergeCell ref="K785:R786"/>
    <mergeCell ref="S785:Y786"/>
    <mergeCell ref="Z785:AF786"/>
    <mergeCell ref="AG785:AM786"/>
    <mergeCell ref="AN785:AT786"/>
    <mergeCell ref="AU785:BA786"/>
    <mergeCell ref="BB785:BH786"/>
    <mergeCell ref="BI785:BP786"/>
    <mergeCell ref="BQ785:BY786"/>
    <mergeCell ref="B787:J787"/>
    <mergeCell ref="K787:R787"/>
    <mergeCell ref="S787:Y787"/>
    <mergeCell ref="Z787:AF787"/>
    <mergeCell ref="AG787:AM787"/>
    <mergeCell ref="AN787:AT787"/>
    <mergeCell ref="AU787:BA787"/>
    <mergeCell ref="BB787:BH787"/>
    <mergeCell ref="BI787:BP787"/>
    <mergeCell ref="BQ787:BY787"/>
    <mergeCell ref="B792:H793"/>
    <mergeCell ref="I792:N793"/>
    <mergeCell ref="O792:T793"/>
    <mergeCell ref="U792:Z793"/>
    <mergeCell ref="AA792:AF793"/>
    <mergeCell ref="AG792:AM793"/>
    <mergeCell ref="AN792:AT793"/>
    <mergeCell ref="AU792:AZ793"/>
    <mergeCell ref="BA792:BG793"/>
    <mergeCell ref="BH792:BM793"/>
    <mergeCell ref="BN792:BS793"/>
    <mergeCell ref="BT792:BY793"/>
    <mergeCell ref="B794:H794"/>
    <mergeCell ref="I794:N794"/>
    <mergeCell ref="O794:T794"/>
    <mergeCell ref="U794:Z794"/>
    <mergeCell ref="AA794:AF794"/>
    <mergeCell ref="AG794:AM794"/>
    <mergeCell ref="AN794:AT794"/>
    <mergeCell ref="AU794:AZ794"/>
    <mergeCell ref="BA794:BG794"/>
    <mergeCell ref="BH794:BM794"/>
    <mergeCell ref="BN794:BS794"/>
    <mergeCell ref="BT794:BY794"/>
    <mergeCell ref="B799:J800"/>
    <mergeCell ref="K799:N800"/>
    <mergeCell ref="O799:R800"/>
    <mergeCell ref="S799:V800"/>
    <mergeCell ref="W799:Z800"/>
    <mergeCell ref="AA799:AD800"/>
    <mergeCell ref="AE799:AH800"/>
    <mergeCell ref="AI799:AL800"/>
    <mergeCell ref="AM799:AP800"/>
    <mergeCell ref="AQ799:AT800"/>
    <mergeCell ref="AU799:AX800"/>
    <mergeCell ref="AY799:BC800"/>
    <mergeCell ref="BD799:BJ800"/>
    <mergeCell ref="BK799:BT799"/>
    <mergeCell ref="BU799:BY800"/>
    <mergeCell ref="BK800:BO800"/>
    <mergeCell ref="BP800:BT800"/>
    <mergeCell ref="B801:J801"/>
    <mergeCell ref="K801:N801"/>
    <mergeCell ref="O801:R801"/>
    <mergeCell ref="S801:V801"/>
    <mergeCell ref="W801:Z801"/>
    <mergeCell ref="AA801:AD801"/>
    <mergeCell ref="AE801:AH801"/>
    <mergeCell ref="AI801:AL801"/>
    <mergeCell ref="AM801:AP801"/>
    <mergeCell ref="AQ801:AT801"/>
    <mergeCell ref="AU801:AX801"/>
    <mergeCell ref="AY801:BC801"/>
    <mergeCell ref="BD801:BJ801"/>
    <mergeCell ref="BK801:BO801"/>
    <mergeCell ref="BP801:BT801"/>
    <mergeCell ref="BU801:BY801"/>
    <mergeCell ref="B806:J807"/>
    <mergeCell ref="K806:N807"/>
    <mergeCell ref="O806:R807"/>
    <mergeCell ref="S806:V807"/>
    <mergeCell ref="W806:Z807"/>
    <mergeCell ref="AA806:AD807"/>
    <mergeCell ref="AE806:AH807"/>
    <mergeCell ref="AI806:AL807"/>
    <mergeCell ref="AM806:AP807"/>
    <mergeCell ref="AQ806:AT807"/>
    <mergeCell ref="AU806:AX807"/>
    <mergeCell ref="AY806:BC807"/>
    <mergeCell ref="BD806:BJ807"/>
    <mergeCell ref="BK806:BT806"/>
    <mergeCell ref="BU806:BY807"/>
    <mergeCell ref="BK807:BO807"/>
    <mergeCell ref="BP807:BT807"/>
    <mergeCell ref="B808:J808"/>
    <mergeCell ref="K808:N808"/>
    <mergeCell ref="O808:R808"/>
    <mergeCell ref="S808:V808"/>
    <mergeCell ref="W808:Z808"/>
    <mergeCell ref="AA808:AD808"/>
    <mergeCell ref="AE808:AH808"/>
    <mergeCell ref="AI808:AL808"/>
    <mergeCell ref="AM808:AP808"/>
    <mergeCell ref="AQ808:AT808"/>
    <mergeCell ref="AU808:AX808"/>
    <mergeCell ref="AY808:BC808"/>
    <mergeCell ref="BD808:BJ808"/>
    <mergeCell ref="BK808:BO808"/>
    <mergeCell ref="BP808:BT808"/>
    <mergeCell ref="BU808:BY808"/>
    <mergeCell ref="B815:J816"/>
    <mergeCell ref="K815:S816"/>
    <mergeCell ref="T815:AB816"/>
    <mergeCell ref="AC815:AK816"/>
    <mergeCell ref="AL815:AU816"/>
    <mergeCell ref="AV815:BE816"/>
    <mergeCell ref="BF815:BO816"/>
    <mergeCell ref="BP815:BY816"/>
    <mergeCell ref="B817:J817"/>
    <mergeCell ref="K817:S817"/>
    <mergeCell ref="T817:AB817"/>
    <mergeCell ref="AC817:AK817"/>
    <mergeCell ref="AL817:AU817"/>
    <mergeCell ref="AV817:BE817"/>
    <mergeCell ref="BF817:BO817"/>
    <mergeCell ref="BP817:BY817"/>
    <mergeCell ref="B822:J822"/>
    <mergeCell ref="K822:V822"/>
    <mergeCell ref="W822:AG822"/>
    <mergeCell ref="AH822:AR822"/>
    <mergeCell ref="AS822:BC822"/>
    <mergeCell ref="BD822:BN822"/>
    <mergeCell ref="BO822:BY822"/>
    <mergeCell ref="B823:J823"/>
    <mergeCell ref="K823:V823"/>
    <mergeCell ref="W823:AG823"/>
    <mergeCell ref="AH823:AR823"/>
    <mergeCell ref="AS823:BC823"/>
    <mergeCell ref="BD823:BN823"/>
    <mergeCell ref="BO823:BY823"/>
    <mergeCell ref="BI827:BQ827"/>
    <mergeCell ref="B829:I830"/>
    <mergeCell ref="J829:O830"/>
    <mergeCell ref="P829:U830"/>
    <mergeCell ref="V829:AS829"/>
    <mergeCell ref="AT829:BK829"/>
    <mergeCell ref="BL829:BQ830"/>
    <mergeCell ref="V830:AA830"/>
    <mergeCell ref="AB830:AG830"/>
    <mergeCell ref="AH830:AM830"/>
    <mergeCell ref="AN830:AS830"/>
    <mergeCell ref="AT830:AY830"/>
    <mergeCell ref="AZ830:BE830"/>
    <mergeCell ref="BF830:BK830"/>
    <mergeCell ref="B831:I831"/>
    <mergeCell ref="J831:O831"/>
    <mergeCell ref="P831:U831"/>
    <mergeCell ref="V831:AA831"/>
    <mergeCell ref="AB831:AG831"/>
    <mergeCell ref="AH831:AM831"/>
    <mergeCell ref="AN831:AS831"/>
    <mergeCell ref="AT831:AY831"/>
    <mergeCell ref="AZ831:BE831"/>
    <mergeCell ref="BF831:BK831"/>
    <mergeCell ref="BL831:BQ831"/>
    <mergeCell ref="B832:I832"/>
    <mergeCell ref="J832:O832"/>
    <mergeCell ref="P832:U832"/>
    <mergeCell ref="V832:AA832"/>
    <mergeCell ref="AB832:AG832"/>
    <mergeCell ref="AH832:AM832"/>
    <mergeCell ref="AN832:AS832"/>
    <mergeCell ref="AT832:AY832"/>
    <mergeCell ref="AZ832:BE832"/>
    <mergeCell ref="BF832:BK832"/>
    <mergeCell ref="BL832:BQ832"/>
    <mergeCell ref="B833:I833"/>
    <mergeCell ref="J833:O833"/>
    <mergeCell ref="P833:U833"/>
    <mergeCell ref="V833:AA833"/>
    <mergeCell ref="AB833:AG833"/>
    <mergeCell ref="AH833:AM833"/>
    <mergeCell ref="AN833:AS833"/>
    <mergeCell ref="AT833:AY833"/>
    <mergeCell ref="AZ833:BE833"/>
    <mergeCell ref="BF833:BK833"/>
    <mergeCell ref="BL833:BQ833"/>
    <mergeCell ref="B834:I834"/>
    <mergeCell ref="J834:O834"/>
    <mergeCell ref="P834:U834"/>
    <mergeCell ref="V834:AA834"/>
    <mergeCell ref="AB834:AG834"/>
    <mergeCell ref="AH834:AM834"/>
    <mergeCell ref="AN834:AS834"/>
    <mergeCell ref="AT834:AY834"/>
    <mergeCell ref="AZ834:BE834"/>
    <mergeCell ref="BF834:BK834"/>
    <mergeCell ref="BL834:BQ834"/>
    <mergeCell ref="B835:I835"/>
    <mergeCell ref="J835:O835"/>
    <mergeCell ref="P835:U835"/>
    <mergeCell ref="V835:AA835"/>
    <mergeCell ref="AB835:AG835"/>
    <mergeCell ref="AH835:AM835"/>
    <mergeCell ref="AN835:AS835"/>
    <mergeCell ref="AT835:AY835"/>
    <mergeCell ref="AZ835:BE835"/>
    <mergeCell ref="BF835:BK835"/>
    <mergeCell ref="BL835:BQ835"/>
    <mergeCell ref="BI837:BQ837"/>
    <mergeCell ref="B839:I840"/>
    <mergeCell ref="J839:O840"/>
    <mergeCell ref="P839:U840"/>
    <mergeCell ref="V839:AV839"/>
    <mergeCell ref="AW839:BK839"/>
    <mergeCell ref="BL839:BQ840"/>
    <mergeCell ref="V840:AA840"/>
    <mergeCell ref="AB840:AG840"/>
    <mergeCell ref="AH840:AL840"/>
    <mergeCell ref="AM840:AQ840"/>
    <mergeCell ref="AR840:AV840"/>
    <mergeCell ref="AW840:BA840"/>
    <mergeCell ref="BB840:BF840"/>
    <mergeCell ref="BG840:BK840"/>
    <mergeCell ref="B841:I841"/>
    <mergeCell ref="J841:O841"/>
    <mergeCell ref="P841:U841"/>
    <mergeCell ref="V841:AA841"/>
    <mergeCell ref="AB841:AG841"/>
    <mergeCell ref="AH841:AL841"/>
    <mergeCell ref="AM841:AQ841"/>
    <mergeCell ref="AR841:AV841"/>
    <mergeCell ref="AW841:BA841"/>
    <mergeCell ref="BB841:BF841"/>
    <mergeCell ref="BG841:BK841"/>
    <mergeCell ref="BL841:BQ841"/>
    <mergeCell ref="B842:I842"/>
    <mergeCell ref="J842:O842"/>
    <mergeCell ref="P842:U842"/>
    <mergeCell ref="V842:AA842"/>
    <mergeCell ref="AB842:AG842"/>
    <mergeCell ref="AH842:AL842"/>
    <mergeCell ref="AM842:AQ842"/>
    <mergeCell ref="AR842:AV842"/>
    <mergeCell ref="AW842:BA842"/>
    <mergeCell ref="BB842:BF842"/>
    <mergeCell ref="BG842:BK842"/>
    <mergeCell ref="BL842:BQ842"/>
    <mergeCell ref="B843:I843"/>
    <mergeCell ref="J843:O843"/>
    <mergeCell ref="P843:U843"/>
    <mergeCell ref="V843:AA843"/>
    <mergeCell ref="AB843:AG843"/>
    <mergeCell ref="AH843:AL843"/>
    <mergeCell ref="AM843:AQ843"/>
    <mergeCell ref="AR843:AV843"/>
    <mergeCell ref="AW843:BA843"/>
    <mergeCell ref="BB843:BF843"/>
    <mergeCell ref="BG843:BK843"/>
    <mergeCell ref="BL843:BQ843"/>
    <mergeCell ref="BI845:BQ845"/>
    <mergeCell ref="B847:I848"/>
    <mergeCell ref="J847:P848"/>
    <mergeCell ref="Q847:W848"/>
    <mergeCell ref="X847:AS847"/>
    <mergeCell ref="AT847:BK847"/>
    <mergeCell ref="BL847:BQ848"/>
    <mergeCell ref="X848:AE848"/>
    <mergeCell ref="AF848:AL848"/>
    <mergeCell ref="AM848:AS848"/>
    <mergeCell ref="AT848:AY848"/>
    <mergeCell ref="AZ848:BE848"/>
    <mergeCell ref="BF848:BK848"/>
    <mergeCell ref="B849:I849"/>
    <mergeCell ref="J849:P849"/>
    <mergeCell ref="Q849:W849"/>
    <mergeCell ref="X849:AE849"/>
    <mergeCell ref="AF849:AL849"/>
    <mergeCell ref="AM849:AS849"/>
    <mergeCell ref="AT849:AY849"/>
    <mergeCell ref="AZ849:BE849"/>
    <mergeCell ref="BF849:BK849"/>
    <mergeCell ref="BL849:BQ849"/>
    <mergeCell ref="B850:I850"/>
    <mergeCell ref="J850:P850"/>
    <mergeCell ref="Q850:W850"/>
    <mergeCell ref="X850:AE850"/>
    <mergeCell ref="AF850:AL850"/>
    <mergeCell ref="AM850:AS850"/>
    <mergeCell ref="AT850:AY850"/>
    <mergeCell ref="AZ850:BE850"/>
    <mergeCell ref="BF850:BK850"/>
    <mergeCell ref="BL850:BQ850"/>
    <mergeCell ref="B851:I851"/>
    <mergeCell ref="J851:P851"/>
    <mergeCell ref="Q851:W851"/>
    <mergeCell ref="X851:AE851"/>
    <mergeCell ref="AF851:AL851"/>
    <mergeCell ref="AM851:AS851"/>
    <mergeCell ref="AT851:AY851"/>
    <mergeCell ref="AZ851:BE851"/>
    <mergeCell ref="BF851:BK851"/>
    <mergeCell ref="BL851:BQ851"/>
    <mergeCell ref="B852:I852"/>
    <mergeCell ref="J852:P852"/>
    <mergeCell ref="Q852:W852"/>
    <mergeCell ref="X852:AE852"/>
    <mergeCell ref="AF852:AL852"/>
    <mergeCell ref="AM852:AS852"/>
    <mergeCell ref="AT852:AY852"/>
    <mergeCell ref="AZ852:BE852"/>
    <mergeCell ref="BF852:BK852"/>
    <mergeCell ref="BL852:BQ852"/>
    <mergeCell ref="B853:I853"/>
    <mergeCell ref="J853:P853"/>
    <mergeCell ref="Q853:W853"/>
    <mergeCell ref="X853:AE853"/>
    <mergeCell ref="AF853:AL853"/>
    <mergeCell ref="AM853:AS853"/>
    <mergeCell ref="AT853:AY853"/>
    <mergeCell ref="AZ853:BE853"/>
    <mergeCell ref="BF853:BK853"/>
    <mergeCell ref="BL853:BQ853"/>
    <mergeCell ref="BI855:BQ855"/>
    <mergeCell ref="B857:I858"/>
    <mergeCell ref="J857:P858"/>
    <mergeCell ref="Q857:W858"/>
    <mergeCell ref="X857:AS857"/>
    <mergeCell ref="AT857:BK857"/>
    <mergeCell ref="BL857:BQ858"/>
    <mergeCell ref="X858:AE858"/>
    <mergeCell ref="AF858:AL858"/>
    <mergeCell ref="AM858:AS858"/>
    <mergeCell ref="AT858:AY858"/>
    <mergeCell ref="AZ858:BE858"/>
    <mergeCell ref="BF858:BK858"/>
    <mergeCell ref="B859:I859"/>
    <mergeCell ref="J859:P859"/>
    <mergeCell ref="Q859:W859"/>
    <mergeCell ref="X859:AE859"/>
    <mergeCell ref="AF859:AL859"/>
    <mergeCell ref="AM859:AS859"/>
    <mergeCell ref="AT859:AY859"/>
    <mergeCell ref="AZ859:BE859"/>
    <mergeCell ref="BF859:BK859"/>
    <mergeCell ref="BL859:BQ859"/>
    <mergeCell ref="B860:I860"/>
    <mergeCell ref="J860:P860"/>
    <mergeCell ref="Q860:W860"/>
    <mergeCell ref="X860:AE860"/>
    <mergeCell ref="AF860:AL860"/>
    <mergeCell ref="AM860:AS860"/>
    <mergeCell ref="AT860:AY860"/>
    <mergeCell ref="AZ860:BE860"/>
    <mergeCell ref="BF860:BK860"/>
    <mergeCell ref="BL860:BQ860"/>
    <mergeCell ref="B861:I861"/>
    <mergeCell ref="J861:P861"/>
    <mergeCell ref="Q861:W861"/>
    <mergeCell ref="X861:AE861"/>
    <mergeCell ref="AF861:AL861"/>
    <mergeCell ref="AM861:AS861"/>
    <mergeCell ref="AT861:AY861"/>
    <mergeCell ref="AZ861:BE861"/>
    <mergeCell ref="BF861:BK861"/>
    <mergeCell ref="BL861:BQ861"/>
    <mergeCell ref="B862:I862"/>
    <mergeCell ref="J862:P862"/>
    <mergeCell ref="Q862:W862"/>
    <mergeCell ref="X862:AE862"/>
    <mergeCell ref="AF862:AL862"/>
    <mergeCell ref="AM862:AS862"/>
    <mergeCell ref="AT862:AY862"/>
    <mergeCell ref="AZ862:BE862"/>
    <mergeCell ref="BF862:BK862"/>
    <mergeCell ref="BL862:BQ862"/>
    <mergeCell ref="B863:I863"/>
    <mergeCell ref="J863:P863"/>
    <mergeCell ref="Q863:W863"/>
    <mergeCell ref="X863:AE863"/>
    <mergeCell ref="AF863:AL863"/>
    <mergeCell ref="AM863:AS863"/>
    <mergeCell ref="AT863:AY863"/>
    <mergeCell ref="AZ863:BE863"/>
    <mergeCell ref="BF863:BK863"/>
    <mergeCell ref="BL863:BQ863"/>
    <mergeCell ref="AX865:BQ865"/>
    <mergeCell ref="B867:K870"/>
    <mergeCell ref="L867:V868"/>
    <mergeCell ref="W867:AM868"/>
    <mergeCell ref="AN867:AW868"/>
    <mergeCell ref="AX867:BA870"/>
    <mergeCell ref="BB867:BJ870"/>
    <mergeCell ref="BK867:BQ868"/>
    <mergeCell ref="L869:P870"/>
    <mergeCell ref="Q869:S870"/>
    <mergeCell ref="T869:V870"/>
    <mergeCell ref="W869:AC870"/>
    <mergeCell ref="AD869:AI870"/>
    <mergeCell ref="AJ869:AM870"/>
    <mergeCell ref="AN869:AQ870"/>
    <mergeCell ref="AR869:AT870"/>
    <mergeCell ref="AU869:AW870"/>
    <mergeCell ref="BK869:BQ870"/>
    <mergeCell ref="B871:K871"/>
    <mergeCell ref="L871:P871"/>
    <mergeCell ref="Q871:S871"/>
    <mergeCell ref="T871:V871"/>
    <mergeCell ref="W871:AC871"/>
    <mergeCell ref="AD871:AI871"/>
    <mergeCell ref="AJ871:AM871"/>
    <mergeCell ref="AN871:AQ871"/>
    <mergeCell ref="AR871:AT871"/>
    <mergeCell ref="AU871:AW871"/>
    <mergeCell ref="AX871:BA871"/>
    <mergeCell ref="BB871:BJ871"/>
    <mergeCell ref="BK871:BQ871"/>
    <mergeCell ref="B872:B885"/>
    <mergeCell ref="C872:K872"/>
    <mergeCell ref="L872:P872"/>
    <mergeCell ref="Q872:S872"/>
    <mergeCell ref="T872:V872"/>
    <mergeCell ref="W872:AC872"/>
    <mergeCell ref="AD872:AI872"/>
    <mergeCell ref="AJ872:AM872"/>
    <mergeCell ref="AN872:AQ872"/>
    <mergeCell ref="AR872:AT872"/>
    <mergeCell ref="AU872:AW872"/>
    <mergeCell ref="AX872:BA872"/>
    <mergeCell ref="BB872:BJ872"/>
    <mergeCell ref="BK872:BQ872"/>
    <mergeCell ref="C873:K873"/>
    <mergeCell ref="L873:P873"/>
    <mergeCell ref="Q873:S873"/>
    <mergeCell ref="T873:V873"/>
    <mergeCell ref="W873:AC873"/>
    <mergeCell ref="AD873:AI873"/>
    <mergeCell ref="AJ873:AM873"/>
    <mergeCell ref="AN873:AQ873"/>
    <mergeCell ref="AR873:AT873"/>
    <mergeCell ref="AU873:AW873"/>
    <mergeCell ref="AX873:BA873"/>
    <mergeCell ref="BB873:BJ873"/>
    <mergeCell ref="BK873:BQ873"/>
    <mergeCell ref="C874:K874"/>
    <mergeCell ref="L874:P874"/>
    <mergeCell ref="Q874:S874"/>
    <mergeCell ref="T874:V874"/>
    <mergeCell ref="W874:AC874"/>
    <mergeCell ref="AD874:AI874"/>
    <mergeCell ref="AJ874:AM874"/>
    <mergeCell ref="AN874:AQ874"/>
    <mergeCell ref="AR874:AT874"/>
    <mergeCell ref="AU874:AW874"/>
    <mergeCell ref="AX874:BA874"/>
    <mergeCell ref="BB874:BJ874"/>
    <mergeCell ref="BK874:BQ874"/>
    <mergeCell ref="C875:K875"/>
    <mergeCell ref="L875:P875"/>
    <mergeCell ref="Q875:S875"/>
    <mergeCell ref="T875:V875"/>
    <mergeCell ref="W875:AC875"/>
    <mergeCell ref="AD875:AI875"/>
    <mergeCell ref="AJ875:AM875"/>
    <mergeCell ref="AN875:AQ875"/>
    <mergeCell ref="AR875:AT875"/>
    <mergeCell ref="AU875:AW875"/>
    <mergeCell ref="AX875:BA875"/>
    <mergeCell ref="BB875:BJ875"/>
    <mergeCell ref="BK875:BQ875"/>
    <mergeCell ref="C876:K876"/>
    <mergeCell ref="L876:P876"/>
    <mergeCell ref="Q876:S876"/>
    <mergeCell ref="T876:V876"/>
    <mergeCell ref="W876:AC876"/>
    <mergeCell ref="AD876:AI876"/>
    <mergeCell ref="AJ876:AM876"/>
    <mergeCell ref="AN876:AQ876"/>
    <mergeCell ref="AR876:AT876"/>
    <mergeCell ref="AU876:AW876"/>
    <mergeCell ref="AX876:BA876"/>
    <mergeCell ref="BB876:BJ876"/>
    <mergeCell ref="BK876:BQ876"/>
    <mergeCell ref="C877:K877"/>
    <mergeCell ref="L877:P877"/>
    <mergeCell ref="Q877:S877"/>
    <mergeCell ref="T877:V877"/>
    <mergeCell ref="W877:AC877"/>
    <mergeCell ref="AD877:AI877"/>
    <mergeCell ref="AJ877:AM877"/>
    <mergeCell ref="AN877:AQ877"/>
    <mergeCell ref="AR877:AT877"/>
    <mergeCell ref="AU877:AW877"/>
    <mergeCell ref="AX877:BA877"/>
    <mergeCell ref="BB877:BJ877"/>
    <mergeCell ref="BK877:BQ877"/>
    <mergeCell ref="C878:K878"/>
    <mergeCell ref="L878:P878"/>
    <mergeCell ref="Q878:S878"/>
    <mergeCell ref="T878:V878"/>
    <mergeCell ref="W878:AC878"/>
    <mergeCell ref="AD878:AI878"/>
    <mergeCell ref="AJ878:AM878"/>
    <mergeCell ref="AN878:AQ878"/>
    <mergeCell ref="AR878:AT878"/>
    <mergeCell ref="AU878:AW878"/>
    <mergeCell ref="AX878:BA878"/>
    <mergeCell ref="BB878:BJ878"/>
    <mergeCell ref="BK878:BQ878"/>
    <mergeCell ref="C879:K879"/>
    <mergeCell ref="L879:P879"/>
    <mergeCell ref="Q879:S879"/>
    <mergeCell ref="T879:V879"/>
    <mergeCell ref="W879:AC879"/>
    <mergeCell ref="AD879:AI879"/>
    <mergeCell ref="AJ879:AM879"/>
    <mergeCell ref="AN879:AQ879"/>
    <mergeCell ref="AR879:AT879"/>
    <mergeCell ref="AU879:AW879"/>
    <mergeCell ref="AX879:BA879"/>
    <mergeCell ref="BB879:BJ879"/>
    <mergeCell ref="BK879:BQ879"/>
    <mergeCell ref="C880:K880"/>
    <mergeCell ref="L880:P880"/>
    <mergeCell ref="Q880:S880"/>
    <mergeCell ref="T880:V880"/>
    <mergeCell ref="W880:AC880"/>
    <mergeCell ref="AD880:AI880"/>
    <mergeCell ref="AJ880:AM880"/>
    <mergeCell ref="AN880:AQ880"/>
    <mergeCell ref="AR880:AT880"/>
    <mergeCell ref="AU880:AW880"/>
    <mergeCell ref="AX880:BA880"/>
    <mergeCell ref="BB880:BJ880"/>
    <mergeCell ref="BK880:BQ880"/>
    <mergeCell ref="C881:K881"/>
    <mergeCell ref="L881:P881"/>
    <mergeCell ref="Q881:S881"/>
    <mergeCell ref="T881:V881"/>
    <mergeCell ref="W881:AC881"/>
    <mergeCell ref="AD881:AI881"/>
    <mergeCell ref="AJ881:AM881"/>
    <mergeCell ref="AN881:AQ881"/>
    <mergeCell ref="AR881:AT881"/>
    <mergeCell ref="AU881:AW881"/>
    <mergeCell ref="AX881:BA881"/>
    <mergeCell ref="BB881:BJ881"/>
    <mergeCell ref="BK881:BQ881"/>
    <mergeCell ref="C882:K882"/>
    <mergeCell ref="L882:P882"/>
    <mergeCell ref="Q882:S882"/>
    <mergeCell ref="T882:V882"/>
    <mergeCell ref="W882:AC882"/>
    <mergeCell ref="AD882:AI882"/>
    <mergeCell ref="AJ882:AM882"/>
    <mergeCell ref="AN882:AQ882"/>
    <mergeCell ref="AR882:AT882"/>
    <mergeCell ref="AU882:AW882"/>
    <mergeCell ref="AX882:BA882"/>
    <mergeCell ref="BB882:BJ882"/>
    <mergeCell ref="BK882:BQ882"/>
    <mergeCell ref="C883:K883"/>
    <mergeCell ref="L883:P883"/>
    <mergeCell ref="Q883:S883"/>
    <mergeCell ref="T883:V883"/>
    <mergeCell ref="W883:AC883"/>
    <mergeCell ref="AD883:AI883"/>
    <mergeCell ref="AJ883:AM883"/>
    <mergeCell ref="AN883:AQ883"/>
    <mergeCell ref="AR883:AT883"/>
    <mergeCell ref="AU883:AW883"/>
    <mergeCell ref="AX883:BA883"/>
    <mergeCell ref="BB883:BJ883"/>
    <mergeCell ref="BK883:BQ883"/>
    <mergeCell ref="C884:K884"/>
    <mergeCell ref="L884:P884"/>
    <mergeCell ref="Q884:S884"/>
    <mergeCell ref="T884:V884"/>
    <mergeCell ref="W884:AC884"/>
    <mergeCell ref="AD884:AI884"/>
    <mergeCell ref="AJ884:AM884"/>
    <mergeCell ref="AN884:AQ884"/>
    <mergeCell ref="AR884:AT884"/>
    <mergeCell ref="AU884:AW884"/>
    <mergeCell ref="AX884:BA884"/>
    <mergeCell ref="BB884:BJ884"/>
    <mergeCell ref="BK884:BQ884"/>
    <mergeCell ref="C885:K885"/>
    <mergeCell ref="L885:P885"/>
    <mergeCell ref="Q885:S885"/>
    <mergeCell ref="T885:V885"/>
    <mergeCell ref="W885:AC885"/>
    <mergeCell ref="AD885:AI885"/>
    <mergeCell ref="AJ885:AM885"/>
    <mergeCell ref="AN885:AQ885"/>
    <mergeCell ref="AR885:AT885"/>
    <mergeCell ref="AU885:AW885"/>
    <mergeCell ref="AX885:BA885"/>
    <mergeCell ref="BB885:BJ885"/>
    <mergeCell ref="BK885:BQ885"/>
    <mergeCell ref="B886:K886"/>
    <mergeCell ref="L886:P886"/>
    <mergeCell ref="Q886:S886"/>
    <mergeCell ref="T886:V886"/>
    <mergeCell ref="W886:AC886"/>
    <mergeCell ref="AD886:AI886"/>
    <mergeCell ref="AJ886:AM886"/>
    <mergeCell ref="AN886:AQ886"/>
    <mergeCell ref="AR886:AT886"/>
    <mergeCell ref="AU886:AW886"/>
    <mergeCell ref="AX886:BA886"/>
    <mergeCell ref="BB886:BJ886"/>
    <mergeCell ref="BK886:BQ886"/>
    <mergeCell ref="B887:B891"/>
    <mergeCell ref="C887:K887"/>
    <mergeCell ref="L887:P887"/>
    <mergeCell ref="Q887:S887"/>
    <mergeCell ref="T887:V887"/>
    <mergeCell ref="W887:AC887"/>
    <mergeCell ref="AD887:AI887"/>
    <mergeCell ref="AJ887:AM887"/>
    <mergeCell ref="AN887:AQ887"/>
    <mergeCell ref="AR887:AT887"/>
    <mergeCell ref="AU887:AW887"/>
    <mergeCell ref="AX887:BA887"/>
    <mergeCell ref="BB887:BJ887"/>
    <mergeCell ref="BK887:BQ887"/>
    <mergeCell ref="C888:K888"/>
    <mergeCell ref="L888:P888"/>
    <mergeCell ref="Q888:S888"/>
    <mergeCell ref="T888:V888"/>
    <mergeCell ref="W888:AC888"/>
    <mergeCell ref="AD888:AI888"/>
    <mergeCell ref="AJ888:AM888"/>
    <mergeCell ref="AN888:AQ888"/>
    <mergeCell ref="AR888:AT888"/>
    <mergeCell ref="AU888:AW888"/>
    <mergeCell ref="AX888:BA888"/>
    <mergeCell ref="BB888:BJ888"/>
    <mergeCell ref="BK888:BQ888"/>
    <mergeCell ref="C889:K889"/>
    <mergeCell ref="L889:P889"/>
    <mergeCell ref="Q889:S889"/>
    <mergeCell ref="T889:V889"/>
    <mergeCell ref="W889:AC889"/>
    <mergeCell ref="AD889:AI889"/>
    <mergeCell ref="AJ889:AM889"/>
    <mergeCell ref="AN889:AQ889"/>
    <mergeCell ref="AR889:AT889"/>
    <mergeCell ref="AU889:AW889"/>
    <mergeCell ref="AX889:BA889"/>
    <mergeCell ref="BB889:BJ889"/>
    <mergeCell ref="BK889:BQ889"/>
    <mergeCell ref="C890:K890"/>
    <mergeCell ref="L890:P890"/>
    <mergeCell ref="Q890:S890"/>
    <mergeCell ref="T890:V890"/>
    <mergeCell ref="W890:AC890"/>
    <mergeCell ref="AD890:AI890"/>
    <mergeCell ref="AJ890:AM890"/>
    <mergeCell ref="AN890:AQ890"/>
    <mergeCell ref="AR890:AT890"/>
    <mergeCell ref="AU890:AW890"/>
    <mergeCell ref="AX890:BA890"/>
    <mergeCell ref="BB890:BJ890"/>
    <mergeCell ref="BK890:BQ890"/>
    <mergeCell ref="C891:K891"/>
    <mergeCell ref="L891:P891"/>
    <mergeCell ref="Q891:S891"/>
    <mergeCell ref="T891:V891"/>
    <mergeCell ref="W891:AC891"/>
    <mergeCell ref="AD891:AI891"/>
    <mergeCell ref="AJ891:AM891"/>
    <mergeCell ref="AN891:AQ891"/>
    <mergeCell ref="AR891:AT891"/>
    <mergeCell ref="AU891:AW891"/>
    <mergeCell ref="AX891:BA891"/>
    <mergeCell ref="BB891:BJ891"/>
    <mergeCell ref="BK891:BQ891"/>
    <mergeCell ref="AQ892:BQ892"/>
    <mergeCell ref="B896:S897"/>
    <mergeCell ref="T896:AB897"/>
    <mergeCell ref="AC896:AW896"/>
    <mergeCell ref="AX896:BG897"/>
    <mergeCell ref="BH896:BQ897"/>
    <mergeCell ref="AC897:AI897"/>
    <mergeCell ref="AJ897:AP897"/>
    <mergeCell ref="AQ897:AW897"/>
    <mergeCell ref="B898:S898"/>
    <mergeCell ref="T898:AB898"/>
    <mergeCell ref="AC898:AI898"/>
    <mergeCell ref="AJ898:AP898"/>
    <mergeCell ref="AQ898:AW898"/>
    <mergeCell ref="AX898:BG898"/>
    <mergeCell ref="BH898:BQ898"/>
    <mergeCell ref="BI900:BQ900"/>
    <mergeCell ref="B902:K903"/>
    <mergeCell ref="L902:R903"/>
    <mergeCell ref="S902:Y903"/>
    <mergeCell ref="Z902:AQ902"/>
    <mergeCell ref="AR902:AY903"/>
    <mergeCell ref="AZ902:BH903"/>
    <mergeCell ref="BI902:BQ903"/>
    <mergeCell ref="Z903:AE903"/>
    <mergeCell ref="AF903:AK903"/>
    <mergeCell ref="AL903:AQ903"/>
    <mergeCell ref="B904:K904"/>
    <mergeCell ref="L904:R904"/>
    <mergeCell ref="S904:Y904"/>
    <mergeCell ref="Z904:AE904"/>
    <mergeCell ref="AF904:AK904"/>
    <mergeCell ref="AL904:AQ904"/>
    <mergeCell ref="AR904:AY904"/>
    <mergeCell ref="AZ904:BH904"/>
    <mergeCell ref="BI904:BQ904"/>
    <mergeCell ref="B908:K909"/>
    <mergeCell ref="L908:R909"/>
    <mergeCell ref="S908:Y909"/>
    <mergeCell ref="Z908:AQ908"/>
    <mergeCell ref="AR908:AY909"/>
    <mergeCell ref="AZ908:BH909"/>
    <mergeCell ref="BI908:BQ909"/>
    <mergeCell ref="Z909:AE909"/>
    <mergeCell ref="AF909:AK909"/>
    <mergeCell ref="AL909:AQ909"/>
    <mergeCell ref="B910:K910"/>
    <mergeCell ref="L910:R910"/>
    <mergeCell ref="S910:Y910"/>
    <mergeCell ref="Z910:AE910"/>
    <mergeCell ref="AF910:AK910"/>
    <mergeCell ref="AL910:AQ910"/>
    <mergeCell ref="AR910:AY910"/>
    <mergeCell ref="AZ910:BH910"/>
    <mergeCell ref="BI910:BQ910"/>
    <mergeCell ref="B914:H916"/>
    <mergeCell ref="I914:M916"/>
    <mergeCell ref="N914:Q916"/>
    <mergeCell ref="R914:U916"/>
    <mergeCell ref="V914:Y916"/>
    <mergeCell ref="Z914:AC916"/>
    <mergeCell ref="AD914:AH916"/>
    <mergeCell ref="AI914:AM916"/>
    <mergeCell ref="AN914:AR916"/>
    <mergeCell ref="AS914:AW916"/>
    <mergeCell ref="AX914:BB916"/>
    <mergeCell ref="BC914:BG916"/>
    <mergeCell ref="BH914:BL916"/>
    <mergeCell ref="BM914:BQ916"/>
    <mergeCell ref="B917:H917"/>
    <mergeCell ref="I917:M917"/>
    <mergeCell ref="N917:Q917"/>
    <mergeCell ref="R917:U917"/>
    <mergeCell ref="V917:Y917"/>
    <mergeCell ref="Z917:AC917"/>
    <mergeCell ref="AD917:AH917"/>
    <mergeCell ref="AI917:AM917"/>
    <mergeCell ref="AN917:AR917"/>
    <mergeCell ref="AS917:AW917"/>
    <mergeCell ref="AX917:BB917"/>
    <mergeCell ref="BC917:BG917"/>
    <mergeCell ref="BH917:BL917"/>
    <mergeCell ref="BM917:BQ917"/>
    <mergeCell ref="B922:N923"/>
    <mergeCell ref="O922:W923"/>
    <mergeCell ref="X922:AV922"/>
    <mergeCell ref="AW922:BC923"/>
    <mergeCell ref="BD922:BQ922"/>
    <mergeCell ref="X923:AC923"/>
    <mergeCell ref="AD923:AI923"/>
    <mergeCell ref="AJ923:AO923"/>
    <mergeCell ref="AP923:AV923"/>
    <mergeCell ref="BD923:BJ923"/>
    <mergeCell ref="BK923:BQ923"/>
    <mergeCell ref="B924:N925"/>
    <mergeCell ref="O924:W925"/>
    <mergeCell ref="X924:AC925"/>
    <mergeCell ref="AD924:AI925"/>
    <mergeCell ref="AJ924:AO925"/>
    <mergeCell ref="AP924:AV925"/>
    <mergeCell ref="AW924:BC925"/>
    <mergeCell ref="BD924:BJ925"/>
    <mergeCell ref="BK924:BQ925"/>
    <mergeCell ref="B926:N927"/>
    <mergeCell ref="O926:W927"/>
    <mergeCell ref="X926:AC927"/>
    <mergeCell ref="AD926:AI927"/>
    <mergeCell ref="AJ926:AO927"/>
    <mergeCell ref="AP926:AV927"/>
    <mergeCell ref="AW926:BC927"/>
    <mergeCell ref="BD926:BJ927"/>
    <mergeCell ref="BK926:BQ927"/>
    <mergeCell ref="B928:N929"/>
    <mergeCell ref="O928:W929"/>
    <mergeCell ref="X928:AC929"/>
    <mergeCell ref="AD928:AI929"/>
    <mergeCell ref="AJ928:AO929"/>
    <mergeCell ref="AP928:AV929"/>
    <mergeCell ref="AW928:BC929"/>
    <mergeCell ref="BD928:BJ929"/>
    <mergeCell ref="BK928:BQ929"/>
    <mergeCell ref="B930:N931"/>
    <mergeCell ref="O930:W931"/>
    <mergeCell ref="X930:AC931"/>
    <mergeCell ref="AD930:AI931"/>
    <mergeCell ref="AJ930:AO931"/>
    <mergeCell ref="AP930:AV931"/>
    <mergeCell ref="AW930:BC931"/>
    <mergeCell ref="BD930:BJ931"/>
    <mergeCell ref="BK930:BQ931"/>
    <mergeCell ref="B932:N933"/>
    <mergeCell ref="O932:W933"/>
    <mergeCell ref="X932:AC933"/>
    <mergeCell ref="AD932:AI933"/>
    <mergeCell ref="AJ932:AO933"/>
    <mergeCell ref="AP932:AV933"/>
    <mergeCell ref="AW932:BC933"/>
    <mergeCell ref="BD932:BJ933"/>
    <mergeCell ref="BK932:BQ933"/>
    <mergeCell ref="B938:N938"/>
    <mergeCell ref="O938:Y938"/>
    <mergeCell ref="Z938:AJ938"/>
    <mergeCell ref="AK938:AU938"/>
    <mergeCell ref="AV938:BF938"/>
    <mergeCell ref="BG938:BQ938"/>
    <mergeCell ref="B939:E941"/>
    <mergeCell ref="F939:N939"/>
    <mergeCell ref="O939:Y939"/>
    <mergeCell ref="Z939:AJ939"/>
    <mergeCell ref="AK939:AU939"/>
    <mergeCell ref="AV939:BF939"/>
    <mergeCell ref="BG939:BQ939"/>
    <mergeCell ref="F940:N940"/>
    <mergeCell ref="O940:Y940"/>
    <mergeCell ref="Z940:AJ940"/>
    <mergeCell ref="AK940:AU940"/>
    <mergeCell ref="AV940:BF940"/>
    <mergeCell ref="BG940:BQ940"/>
    <mergeCell ref="F941:N941"/>
    <mergeCell ref="O941:Y941"/>
    <mergeCell ref="Z941:AJ941"/>
    <mergeCell ref="AK941:AU941"/>
    <mergeCell ref="AV941:BF941"/>
    <mergeCell ref="BG941:BQ941"/>
    <mergeCell ref="B942:E944"/>
    <mergeCell ref="F942:N942"/>
    <mergeCell ref="O942:Y942"/>
    <mergeCell ref="Z942:AJ942"/>
    <mergeCell ref="AK942:AU942"/>
    <mergeCell ref="AV942:BF942"/>
    <mergeCell ref="BG942:BQ942"/>
    <mergeCell ref="F943:N943"/>
    <mergeCell ref="O943:Y943"/>
    <mergeCell ref="Z943:AJ943"/>
    <mergeCell ref="AK943:AU943"/>
    <mergeCell ref="AV943:BF943"/>
    <mergeCell ref="BG943:BQ943"/>
    <mergeCell ref="F944:N944"/>
    <mergeCell ref="O944:Y944"/>
    <mergeCell ref="Z944:AJ944"/>
    <mergeCell ref="AK944:AU944"/>
    <mergeCell ref="AV944:BF944"/>
    <mergeCell ref="BG944:BQ944"/>
    <mergeCell ref="B945:E947"/>
    <mergeCell ref="F945:N945"/>
    <mergeCell ref="O945:Y945"/>
    <mergeCell ref="Z945:AJ945"/>
    <mergeCell ref="AK945:AU945"/>
    <mergeCell ref="AV945:BF945"/>
    <mergeCell ref="BG945:BQ945"/>
    <mergeCell ref="F946:N946"/>
    <mergeCell ref="O946:Y946"/>
    <mergeCell ref="Z946:AJ946"/>
    <mergeCell ref="AK946:AU946"/>
    <mergeCell ref="AV946:BF946"/>
    <mergeCell ref="BG946:BQ946"/>
    <mergeCell ref="F947:N947"/>
    <mergeCell ref="O947:Y947"/>
    <mergeCell ref="Z947:AJ947"/>
    <mergeCell ref="AK947:AU947"/>
    <mergeCell ref="AV947:BF947"/>
    <mergeCell ref="BG947:BQ947"/>
    <mergeCell ref="B948:E950"/>
    <mergeCell ref="F948:N948"/>
    <mergeCell ref="O948:Y948"/>
    <mergeCell ref="Z948:AJ948"/>
    <mergeCell ref="AK948:AU948"/>
    <mergeCell ref="AV948:BF948"/>
    <mergeCell ref="BG948:BQ948"/>
    <mergeCell ref="F949:N949"/>
    <mergeCell ref="O949:Y949"/>
    <mergeCell ref="Z949:AJ949"/>
    <mergeCell ref="AK949:AU949"/>
    <mergeCell ref="AV949:BF949"/>
    <mergeCell ref="BG949:BQ949"/>
    <mergeCell ref="F950:N950"/>
    <mergeCell ref="O950:Y950"/>
    <mergeCell ref="Z950:AJ950"/>
    <mergeCell ref="AK950:AU950"/>
    <mergeCell ref="AV950:BF950"/>
    <mergeCell ref="BG950:BQ950"/>
    <mergeCell ref="B957:U958"/>
    <mergeCell ref="V957:AK957"/>
    <mergeCell ref="AL957:BA957"/>
    <mergeCell ref="BB957:BQ957"/>
    <mergeCell ref="V958:AC958"/>
    <mergeCell ref="AD958:AK958"/>
    <mergeCell ref="AL958:AS958"/>
    <mergeCell ref="AT958:BA958"/>
    <mergeCell ref="BB958:BI958"/>
    <mergeCell ref="BJ958:BQ958"/>
    <mergeCell ref="B959:U959"/>
    <mergeCell ref="V959:AC959"/>
    <mergeCell ref="AD959:AK959"/>
    <mergeCell ref="AL959:AS959"/>
    <mergeCell ref="AT959:BA959"/>
    <mergeCell ref="BB959:BI959"/>
    <mergeCell ref="BJ959:BQ959"/>
    <mergeCell ref="V960:AC960"/>
    <mergeCell ref="AD960:AK960"/>
    <mergeCell ref="AL960:AS960"/>
    <mergeCell ref="AT960:BA960"/>
    <mergeCell ref="BB960:BI960"/>
    <mergeCell ref="BJ960:BQ960"/>
    <mergeCell ref="V961:AC961"/>
    <mergeCell ref="AD961:AK961"/>
    <mergeCell ref="AL961:AS961"/>
    <mergeCell ref="AT961:BA961"/>
    <mergeCell ref="BB961:BI961"/>
    <mergeCell ref="BJ961:BQ961"/>
    <mergeCell ref="V962:AC962"/>
    <mergeCell ref="AD962:AK962"/>
    <mergeCell ref="AL962:AS962"/>
    <mergeCell ref="AT962:BA962"/>
    <mergeCell ref="BB962:BI962"/>
    <mergeCell ref="BJ962:BQ962"/>
    <mergeCell ref="B963:U963"/>
    <mergeCell ref="V963:AC963"/>
    <mergeCell ref="AD963:AK963"/>
    <mergeCell ref="AL963:AS963"/>
    <mergeCell ref="AT963:BA963"/>
    <mergeCell ref="BB963:BI963"/>
    <mergeCell ref="BJ963:BQ963"/>
    <mergeCell ref="V964:AC964"/>
    <mergeCell ref="AD964:AK964"/>
    <mergeCell ref="AL964:AS964"/>
    <mergeCell ref="AT964:BA964"/>
    <mergeCell ref="BB964:BI964"/>
    <mergeCell ref="BJ964:BQ964"/>
    <mergeCell ref="V965:AC965"/>
    <mergeCell ref="AD965:AK965"/>
    <mergeCell ref="AL965:AS965"/>
    <mergeCell ref="AT965:BA965"/>
    <mergeCell ref="BB965:BI965"/>
    <mergeCell ref="BJ965:BQ965"/>
    <mergeCell ref="V966:AC966"/>
    <mergeCell ref="AD966:AK966"/>
    <mergeCell ref="AL966:AS966"/>
    <mergeCell ref="AT966:BA966"/>
    <mergeCell ref="BB966:BI966"/>
    <mergeCell ref="BJ966:BQ966"/>
    <mergeCell ref="B967:U967"/>
    <mergeCell ref="V967:AC967"/>
    <mergeCell ref="AD967:AK967"/>
    <mergeCell ref="AL967:AS967"/>
    <mergeCell ref="AT967:BA967"/>
    <mergeCell ref="BB967:BI967"/>
    <mergeCell ref="BJ967:BQ967"/>
    <mergeCell ref="C968:U968"/>
    <mergeCell ref="V968:AC968"/>
    <mergeCell ref="AD968:AK968"/>
    <mergeCell ref="AL968:AS968"/>
    <mergeCell ref="AT968:BA968"/>
    <mergeCell ref="BB968:BI968"/>
    <mergeCell ref="BJ968:BQ968"/>
    <mergeCell ref="V969:AC969"/>
    <mergeCell ref="AD969:AK969"/>
    <mergeCell ref="AL969:AS969"/>
    <mergeCell ref="AT969:BA969"/>
    <mergeCell ref="BB969:BI969"/>
    <mergeCell ref="BJ969:BQ969"/>
    <mergeCell ref="V970:AC970"/>
    <mergeCell ref="AD970:AK970"/>
    <mergeCell ref="AL970:AS970"/>
    <mergeCell ref="AT970:BA970"/>
    <mergeCell ref="BB970:BI970"/>
    <mergeCell ref="BJ970:BQ970"/>
    <mergeCell ref="V971:AC971"/>
    <mergeCell ref="AD971:AK971"/>
    <mergeCell ref="AL971:AS971"/>
    <mergeCell ref="AT971:BA971"/>
    <mergeCell ref="BB971:BI971"/>
    <mergeCell ref="BJ971:BQ971"/>
    <mergeCell ref="V972:AC972"/>
    <mergeCell ref="AD972:AK972"/>
    <mergeCell ref="AL972:AS972"/>
    <mergeCell ref="AT972:BA972"/>
    <mergeCell ref="BB972:BI972"/>
    <mergeCell ref="BJ972:BQ972"/>
    <mergeCell ref="V973:AC973"/>
    <mergeCell ref="AD973:AK973"/>
    <mergeCell ref="AL973:AS973"/>
    <mergeCell ref="AT973:BA973"/>
    <mergeCell ref="BB973:BI973"/>
    <mergeCell ref="BJ973:BQ973"/>
    <mergeCell ref="V974:AC974"/>
    <mergeCell ref="AD974:AK974"/>
    <mergeCell ref="AL974:AS974"/>
    <mergeCell ref="AT974:BA974"/>
    <mergeCell ref="BB974:BI974"/>
    <mergeCell ref="BJ974:BQ974"/>
    <mergeCell ref="C975:U975"/>
    <mergeCell ref="V975:AC975"/>
    <mergeCell ref="AD975:AK975"/>
    <mergeCell ref="AL975:AS975"/>
    <mergeCell ref="AT975:BA975"/>
    <mergeCell ref="BB975:BI975"/>
    <mergeCell ref="BJ975:BQ975"/>
    <mergeCell ref="V976:AC976"/>
    <mergeCell ref="AD976:AK976"/>
    <mergeCell ref="AL976:AS976"/>
    <mergeCell ref="AT976:BA976"/>
    <mergeCell ref="BB976:BI976"/>
    <mergeCell ref="BJ976:BQ976"/>
    <mergeCell ref="V977:AC977"/>
    <mergeCell ref="AD977:AK977"/>
    <mergeCell ref="AL977:AS977"/>
    <mergeCell ref="AT977:BA977"/>
    <mergeCell ref="BB977:BI977"/>
    <mergeCell ref="BJ977:BQ977"/>
    <mergeCell ref="V978:AC978"/>
    <mergeCell ref="AD978:AK978"/>
    <mergeCell ref="AL978:AS978"/>
    <mergeCell ref="AT978:BA978"/>
    <mergeCell ref="BB978:BI978"/>
    <mergeCell ref="BJ978:BQ978"/>
    <mergeCell ref="V979:AC979"/>
    <mergeCell ref="AD979:AK979"/>
    <mergeCell ref="AL979:AS979"/>
    <mergeCell ref="AT979:BA979"/>
    <mergeCell ref="BB979:BI979"/>
    <mergeCell ref="BJ979:BQ979"/>
    <mergeCell ref="B980:U980"/>
    <mergeCell ref="V980:AC980"/>
    <mergeCell ref="AD980:AK980"/>
    <mergeCell ref="AL980:AS980"/>
    <mergeCell ref="AT980:BA980"/>
    <mergeCell ref="BB980:BI980"/>
    <mergeCell ref="BJ980:BQ980"/>
    <mergeCell ref="B981:U981"/>
    <mergeCell ref="V981:AC981"/>
    <mergeCell ref="AD981:AK981"/>
    <mergeCell ref="AL981:AS981"/>
    <mergeCell ref="AT981:BA981"/>
    <mergeCell ref="BB981:BI981"/>
    <mergeCell ref="BJ981:BQ981"/>
    <mergeCell ref="B982:U982"/>
    <mergeCell ref="V982:AC982"/>
    <mergeCell ref="AD982:AK982"/>
    <mergeCell ref="AL982:AS982"/>
    <mergeCell ref="AT982:BA982"/>
    <mergeCell ref="BB982:BI982"/>
    <mergeCell ref="BJ982:BQ982"/>
    <mergeCell ref="B983:U983"/>
    <mergeCell ref="V983:AC983"/>
    <mergeCell ref="AD983:AK983"/>
    <mergeCell ref="AL983:AS983"/>
    <mergeCell ref="AT983:BA983"/>
    <mergeCell ref="BB983:BI983"/>
    <mergeCell ref="BJ983:BQ983"/>
    <mergeCell ref="B988:U989"/>
    <mergeCell ref="V988:AK988"/>
    <mergeCell ref="AL988:BA988"/>
    <mergeCell ref="BB988:BQ988"/>
    <mergeCell ref="V989:AC989"/>
    <mergeCell ref="AD989:AK989"/>
    <mergeCell ref="AL989:AS989"/>
    <mergeCell ref="AT989:BA989"/>
    <mergeCell ref="BB989:BI989"/>
    <mergeCell ref="BJ989:BQ989"/>
    <mergeCell ref="B990:U990"/>
    <mergeCell ref="V990:AC990"/>
    <mergeCell ref="AD990:AK990"/>
    <mergeCell ref="AL990:AS990"/>
    <mergeCell ref="AT990:BA990"/>
    <mergeCell ref="BB990:BI990"/>
    <mergeCell ref="BJ990:BQ990"/>
    <mergeCell ref="V991:AC991"/>
    <mergeCell ref="AD991:AK991"/>
    <mergeCell ref="AL991:AS991"/>
    <mergeCell ref="AT991:BA991"/>
    <mergeCell ref="BB991:BI991"/>
    <mergeCell ref="BJ991:BQ991"/>
    <mergeCell ref="V992:AC992"/>
    <mergeCell ref="AD992:AK992"/>
    <mergeCell ref="AL992:AS992"/>
    <mergeCell ref="AT992:BA992"/>
    <mergeCell ref="BB992:BI992"/>
    <mergeCell ref="BJ992:BQ992"/>
    <mergeCell ref="B993:U993"/>
    <mergeCell ref="V993:AC993"/>
    <mergeCell ref="AD993:AK993"/>
    <mergeCell ref="AL993:AS993"/>
    <mergeCell ref="AT993:BA993"/>
    <mergeCell ref="BB993:BI993"/>
    <mergeCell ref="BJ993:BQ993"/>
    <mergeCell ref="V994:AC994"/>
    <mergeCell ref="AD994:AK994"/>
    <mergeCell ref="AL994:AS994"/>
    <mergeCell ref="AT994:BA994"/>
    <mergeCell ref="BB994:BI994"/>
    <mergeCell ref="BJ994:BQ994"/>
    <mergeCell ref="V995:AC995"/>
    <mergeCell ref="AD995:AK995"/>
    <mergeCell ref="AL995:AS995"/>
    <mergeCell ref="AT995:BA995"/>
    <mergeCell ref="BB995:BI995"/>
    <mergeCell ref="BJ995:BQ995"/>
    <mergeCell ref="B996:U996"/>
    <mergeCell ref="V996:AC996"/>
    <mergeCell ref="AD996:AK996"/>
    <mergeCell ref="AL996:AS996"/>
    <mergeCell ref="AT996:BA996"/>
    <mergeCell ref="BB996:BI996"/>
    <mergeCell ref="BJ996:BQ996"/>
    <mergeCell ref="V997:AC997"/>
    <mergeCell ref="AD997:AK997"/>
    <mergeCell ref="AL997:AS997"/>
    <mergeCell ref="AT997:BA997"/>
    <mergeCell ref="BB997:BI997"/>
    <mergeCell ref="BJ997:BQ997"/>
    <mergeCell ref="V998:AC998"/>
    <mergeCell ref="AD998:AK998"/>
    <mergeCell ref="AL998:AS998"/>
    <mergeCell ref="AT998:BA998"/>
    <mergeCell ref="BB998:BI998"/>
    <mergeCell ref="BJ998:BQ998"/>
    <mergeCell ref="V999:AC999"/>
    <mergeCell ref="AD999:AK999"/>
    <mergeCell ref="AL999:AS999"/>
    <mergeCell ref="AT999:BA999"/>
    <mergeCell ref="BB999:BI999"/>
    <mergeCell ref="BJ999:BQ999"/>
    <mergeCell ref="B1000:U1000"/>
    <mergeCell ref="V1000:AC1000"/>
    <mergeCell ref="AD1000:AK1000"/>
    <mergeCell ref="AL1000:AS1000"/>
    <mergeCell ref="AT1000:BA1000"/>
    <mergeCell ref="BB1000:BI1000"/>
    <mergeCell ref="BJ1000:BQ1000"/>
  </mergeCells>
  <printOptions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  <rowBreaks count="14" manualBreakCount="14">
    <brk id="56" max="255" man="1"/>
    <brk id="112" max="255" man="1"/>
    <brk id="179" max="255" man="1"/>
    <brk id="245" max="255" man="1"/>
    <brk id="303" max="255" man="1"/>
    <brk id="370" max="255" man="1"/>
    <brk id="436" max="255" man="1"/>
    <brk id="498" max="255" man="1"/>
    <brk id="615" max="255" man="1"/>
    <brk id="690" max="255" man="1"/>
    <brk id="763" max="255" man="1"/>
    <brk id="844" max="255" man="1"/>
    <brk id="919" max="255" man="1"/>
    <brk id="9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2023-04-27T07:49:44Z</cp:lastPrinted>
  <dcterms:created xsi:type="dcterms:W3CDTF">2009-03-10T01:26:21Z</dcterms:created>
  <dcterms:modified xsi:type="dcterms:W3CDTF">2023-04-27T07:49:49Z</dcterms:modified>
  <cp:category/>
  <cp:version/>
  <cp:contentType/>
  <cp:contentStatus/>
</cp:coreProperties>
</file>